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30" windowHeight="9075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<sst xmlns="http://schemas.openxmlformats.org/spreadsheetml/2006/main" count="3332" uniqueCount="1294">
  <si>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</si>
  <si>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</si>
  <si>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</si>
  <si>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</si>
  <si>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</si>
  <si>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</si>
  <si>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</si>
  <si>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</si>
  <si>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</si>
  <si>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</si>
  <si>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</si>
  <si>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</si>
  <si>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</si>
  <si>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</si>
  <si>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</si>
  <si>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</si>
  <si>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</si>
  <si>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</si>
  <si>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</si>
  <si>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</si>
  <si>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</si>
  <si>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</si>
  <si>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</si>
  <si>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</si>
  <si>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</si>
  <si>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</si>
  <si>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</si>
  <si>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</si>
  <si>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</si>
  <si>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</si>
  <si>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</si>
  <si>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</si>
  <si>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</si>
  <si>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</si>
  <si>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</si>
  <si>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</si>
  <si>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</si>
  <si>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</si>
  <si>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</si>
  <si>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</si>
  <si>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</si>
  <si>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</si>
  <si>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</si>
  <si>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</si>
  <si>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</si>
  <si>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</si>
  <si>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</si>
  <si>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</si>
  <si>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</si>
  <si>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</si>
  <si>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</si>
  <si>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</si>
  <si>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</si>
  <si>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</si>
  <si>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</si>
  <si>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</si>
  <si>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</si>
  <si>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</si>
  <si>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</si>
  <si>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</si>
  <si>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</si>
  <si>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</si>
  <si>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</si>
  <si>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</si>
  <si>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</si>
  <si>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</si>
  <si>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</si>
  <si>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</si>
  <si>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</si>
  <si>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</si>
  <si>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</si>
  <si>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</si>
  <si>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</si>
  <si>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</si>
  <si>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</si>
  <si>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</si>
  <si>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</si>
  <si>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</si>
  <si>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</si>
  <si>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</si>
  <si>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</si>
  <si>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</si>
  <si>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</si>
  <si>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</si>
  <si>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</si>
  <si>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</si>
  <si>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</si>
  <si>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</si>
  <si>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</si>
  <si>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</si>
  <si>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</si>
  <si>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</si>
  <si>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</si>
  <si>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</si>
  <si>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</si>
  <si>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</si>
  <si>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</si>
  <si>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</si>
  <si>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</si>
  <si>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</si>
  <si>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</si>
  <si>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</si>
  <si>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</si>
  <si>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</si>
  <si>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</si>
  <si>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</si>
  <si>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</si>
  <si>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</si>
  <si>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</si>
  <si>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</si>
  <si>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</si>
  <si>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</si>
  <si>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</si>
  <si>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</si>
  <si>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</si>
  <si>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</si>
  <si>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</si>
  <si>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</si>
  <si>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</si>
  <si>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</si>
  <si>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</si>
  <si>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</si>
  <si>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</si>
  <si>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</si>
  <si>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</si>
  <si>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</si>
  <si>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</si>
  <si>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</si>
  <si>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</si>
  <si>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</si>
  <si>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</si>
  <si>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</si>
  <si>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</si>
  <si>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</si>
  <si>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</si>
  <si>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</si>
  <si>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</si>
  <si>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</si>
  <si>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</si>
  <si>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</si>
  <si>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</si>
  <si>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</si>
  <si>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</si>
  <si>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</si>
  <si>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</si>
  <si>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</si>
  <si>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</si>
  <si>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</si>
  <si>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</si>
  <si>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</si>
  <si>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</si>
  <si>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</si>
  <si>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</si>
  <si>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</si>
  <si>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</si>
  <si>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</si>
  <si>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</si>
  <si>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</si>
  <si>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</si>
  <si>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</si>
  <si>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</si>
  <si>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</si>
  <si>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</si>
  <si>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</si>
  <si>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</si>
  <si>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</si>
  <si>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</si>
  <si>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</si>
  <si>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</si>
  <si>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</si>
  <si>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</si>
  <si>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</si>
  <si>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</si>
  <si>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</si>
  <si>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</si>
  <si>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</si>
  <si>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</si>
  <si>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</si>
  <si>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</si>
  <si>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</si>
  <si>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</si>
  <si>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</si>
  <si>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</si>
  <si>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</si>
  <si>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</si>
  <si>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</si>
  <si>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</si>
  <si>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</si>
  <si>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</si>
  <si>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</si>
  <si>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</si>
  <si>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</si>
  <si>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</si>
  <si>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</si>
  <si>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</si>
  <si>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</si>
  <si>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</si>
  <si>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</si>
  <si>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</si>
  <si>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</si>
  <si>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</si>
  <si>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</si>
  <si>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</si>
  <si>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</si>
  <si>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</si>
  <si>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</si>
  <si>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</si>
  <si>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</si>
  <si>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</si>
  <si>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</si>
  <si>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</si>
  <si>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</si>
  <si>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</si>
  <si>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</si>
  <si>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</si>
  <si>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</si>
  <si>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</si>
  <si>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</si>
  <si>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</si>
  <si>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</si>
  <si>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</si>
  <si>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</si>
  <si>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</si>
  <si>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</si>
  <si>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</si>
  <si>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</si>
  <si>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</si>
  <si>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</si>
  <si>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</si>
  <si>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</si>
  <si>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</si>
  <si>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</si>
  <si>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</si>
  <si>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</si>
  <si>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</si>
  <si>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</si>
  <si>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</si>
  <si>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</si>
  <si>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</si>
  <si>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</si>
  <si>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</si>
  <si>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</si>
  <si>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</si>
  <si>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</si>
  <si>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</si>
  <si>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</si>
  <si>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</si>
  <si>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</si>
  <si>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</si>
  <si>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</si>
  <si>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</si>
  <si>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</si>
  <si>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</si>
  <si>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</si>
  <si>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</si>
  <si>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</si>
  <si>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</si>
  <si>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</si>
  <si>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</si>
  <si>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</si>
  <si>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</si>
  <si>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</si>
  <si>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</si>
  <si>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</si>
  <si>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</si>
  <si>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</si>
  <si>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</si>
  <si>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</si>
  <si>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</si>
  <si>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</si>
  <si>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</si>
  <si>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</si>
  <si>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</si>
  <si>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</si>
  <si>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</si>
  <si>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</si>
  <si>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</si>
  <si>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</si>
  <si>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</si>
  <si>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</si>
  <si>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</si>
  <si>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</si>
  <si>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</si>
  <si>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</si>
  <si>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</si>
  <si>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</si>
  <si>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</si>
  <si>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</si>
  <si>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</si>
  <si>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</si>
  <si>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</si>
  <si>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</si>
  <si>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</si>
  <si>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</si>
  <si>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</si>
  <si>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</si>
  <si>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</si>
  <si>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</si>
  <si>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</si>
  <si>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</si>
  <si>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</si>
  <si>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</si>
  <si>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</si>
  <si>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</si>
  <si>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</si>
  <si>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</si>
  <si>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</si>
  <si>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</si>
  <si>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</si>
  <si>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</si>
  <si>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</si>
  <si>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</si>
  <si>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</si>
  <si>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</si>
  <si>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</si>
  <si>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</si>
  <si>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</si>
  <si>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</si>
  <si>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</si>
  <si>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</si>
  <si>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</si>
  <si>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</si>
  <si>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</si>
  <si>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</si>
  <si>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</si>
  <si>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</si>
  <si>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</si>
  <si>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</si>
  <si>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</si>
  <si>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</si>
  <si>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</si>
  <si>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</si>
  <si>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</si>
  <si>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</si>
  <si>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</si>
  <si>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</si>
  <si>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</si>
  <si>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</si>
  <si>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</si>
  <si>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</si>
  <si>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</si>
  <si>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</si>
  <si>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</si>
  <si>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</si>
  <si>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</si>
  <si>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</si>
  <si>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</si>
  <si>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</si>
  <si>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</si>
  <si>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</si>
  <si>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</si>
  <si>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</si>
  <si>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</si>
  <si>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</si>
  <si>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</si>
  <si>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</si>
  <si>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</si>
  <si>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</si>
  <si>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</si>
  <si>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</si>
  <si>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</si>
  <si>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</si>
  <si>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</si>
  <si>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</si>
  <si>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</si>
  <si>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</si>
  <si>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</si>
  <si>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</si>
  <si>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</si>
  <si>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</si>
  <si>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</si>
  <si>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</si>
  <si>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</si>
  <si>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</si>
  <si>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</si>
  <si>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</si>
  <si>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</si>
  <si>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</si>
  <si>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</si>
  <si>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</si>
  <si>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</si>
  <si>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</si>
  <si>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</si>
  <si>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</si>
  <si>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</si>
  <si>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</si>
  <si>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</si>
  <si>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</si>
  <si>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</si>
  <si>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</si>
  <si>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</si>
  <si>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</si>
  <si>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</si>
  <si>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</si>
  <si>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</si>
  <si>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</si>
  <si>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</si>
  <si>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</si>
  <si>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</si>
  <si>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</si>
  <si>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</si>
  <si>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</si>
  <si>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</si>
  <si>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</si>
  <si>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</si>
  <si>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</si>
  <si>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</si>
  <si>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</si>
  <si>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INETUM ESPAÑA SA - SUCURSAL EN PERU</t>
  </si>
  <si>
    <t>CLINICA DE LIMA SAC</t>
  </si>
  <si>
    <t>CONSORCIO E2 TEAM ASOCIADOS</t>
  </si>
  <si>
    <t>CONTRATO ACCESORIO N° 1 AL CONTRATO PRINCIPAL GL.054.2019 y ADENDA 1 AL CONTRATO ACCESORIO 1</t>
  </si>
  <si>
    <t>CONTRATO PRINCIPAL GL.054.2019 y ADENDA 1 AL CONTRATO</t>
  </si>
  <si>
    <t>GL.037.2022</t>
  </si>
  <si>
    <t>GL.030.2023</t>
  </si>
  <si>
    <t>GECI ESPAÑOLA SA</t>
  </si>
  <si>
    <t>GLOBAL BRANDS REPRESENTACIONES EIRL</t>
  </si>
  <si>
    <t>ADENDA 2 AL CONTRATO PRINCIPAL GL.044.2021</t>
  </si>
  <si>
    <t>GL.023.2023</t>
  </si>
  <si>
    <t>BIENES“ADQUISICIÓN DE CORTINAS DE PROTECCIÓN SOLAR ENROLLABLE (TIPO STORE) PARA LAS TORRES DECONTROL DE PROVINCIAS”</t>
  </si>
  <si>
    <t>"ADQUISICIÓN SISTEMA INTEGRADO DE INFORMACIÓN (SII) TWR,MOBILIARIO, AUXILIARES PARA LA NUEVA TORRE DE CONTROL DEL AEROPUERTOINTERNACIONAL JORGE CHÁVEZ"</t>
  </si>
  <si>
    <t>GESTION DE DISPOSITIVOS FINALES</t>
  </si>
  <si>
    <t>CONTRATACION POR ENCARGO DEL SERVICIO DE ARRENDAMIENTO DE EQUIPOS DE COMPUTO - FASE 4 PARA LAS EMPRESAS DEL ESTADO BAJO EL AMBITO DE FONAFE</t>
  </si>
  <si>
    <t>“CONTRATACIÓN DE SERVICIO DE UN (01) MEDICO OCUPACIONAL PARA EL AEROPUERTO INTERNACIONAL DEL CUSCO”</t>
  </si>
  <si>
    <t>SERVICIO DE LIMPIEZA INTEGRAL EN LA SEDE CENTRAL, ESTACIÓN SANTA ROSA Y 
CHILLÓN - CORPAC S.A. POR DOS (02) AÑOS</t>
  </si>
  <si>
    <t>Monto total del Contrato</t>
  </si>
  <si>
    <t xml:space="preserve">Monto de la penalidad </t>
  </si>
  <si>
    <t>THERMO DE ACERO INOXIDABLE CON PANTALLA DIGITAL</t>
  </si>
  <si>
    <t>Adquisicion de Certificados para los Dominios de CORPAC S.A.</t>
  </si>
  <si>
    <t>CONTRATACION DEL SERVICIO DE MEDIDINA OCUPACIONAL PARA LOS CONTROLADORES DE TRÁNSITO AÉREO EN LA PARTE FISIOLÓGICA</t>
  </si>
  <si>
    <t>SERVICIO DE CALIBRACIÓN Y CERTIFICACIÓN DE INSTRUMENTOS</t>
  </si>
  <si>
    <t xml:space="preserve"> SERVICIO DE ASESORÍA PARA EL APOYO TECNICO EN EL PROCESO DE IMPLEMENTACIÓN DEL SISTEMA DE PREVENCION DE LAVADO DE ACTIVOS Y FINANCIAMIENTO DEL TERROR</t>
  </si>
  <si>
    <t>CONTRATACION DE PERSONA NATURAL O JURIDICA EN TEMAS DE GESTION DE RIESGOS OPERACIONALES Y RELACIONADOS  CON OPERACIONES AEROPORTUARIAS</t>
  </si>
  <si>
    <t>Contratación empresa de seguridad privada para brindar servicio de seguridad de la aviación civil (AVSEC) Corpac Nivel Nacio  S/ 3 121,433.18 inc IGV</t>
  </si>
  <si>
    <t>Variación de la demanda de los servicios implementados en el Centro de Datos Corporativo</t>
  </si>
  <si>
    <t>Cumplimiento Laudo Arbitral iniciado G4S controversia en la aplicación de penalidades al Contrato GL.063.2014 Servicio de Vigilancia a nivel nacional</t>
  </si>
  <si>
    <t>Cumplimiento Laudo Arbitral iniciado G4S controversia en la aplicación de Penalidades al Contrato GL.063.2014, servicio de vigilancia a nivel nacional</t>
  </si>
  <si>
    <t>SERVICIO PARA LA ELABORACIÓN DE PLANES DE ACCIÓN PARA LA OPTIMIZACION Y MEJORAS DE PROCESOS INTERNOS EN LAS AREAS DE LA GERENCIA DE GESTION DE TALENTO</t>
  </si>
  <si>
    <t>Contratación del Serivicio para Elaborar el Diagnostico Integral de la Gestión Estrategica de Recursos Humanos</t>
  </si>
  <si>
    <t>Servicio de Mantenimiento y Recarga de 215 Extintores de la sede Central Corpac 2023 por el importe de S/ 29,699.42 inc. IGV</t>
  </si>
  <si>
    <t>CONFECCIÓN E INSTALACIÓN DE UNA PUERTA DE MADERA CONTRAPLACADA INTERIOR PARA EL EQUIPO DE ARCHIVO CENTRAL DOCUMENTARIO DE CORPAC S.A.</t>
  </si>
  <si>
    <t>CONTRATACION DE SERVICIOS PARA EL APOYO TECNICO  EN LA EJECUCION  DE ACTIVIDADES  PARA RIESGOS DE DESASTRES</t>
  </si>
  <si>
    <t>Contratación Servicio Elaboración Procedimientos por Aeronáuticos para Implemenación Plan Nacional  Navegación Aérea elaborado Autoridad  Aeronáutica</t>
  </si>
  <si>
    <t>DETECTOR DIGITAL MANUAL DE METALES PARA SEGURIDAD</t>
  </si>
  <si>
    <t>SERVICIO DE GESTION Y CONTROL PARA MEJORAR EL FUNCIONMIENTO DEL AREA DE SERVICIOS GENERALES</t>
  </si>
  <si>
    <t>Contratación del servicio de Suscripción a Organismo Internacional de Navegación Aérea</t>
  </si>
  <si>
    <t>Servicio de consultoría experta en negociaciones colectivas para brindar apoyo a la Gerencia de Administración y Finanzas.</t>
  </si>
  <si>
    <t>SERVICIO DE CONCIENTIZACIÓN EN SEGURIDAD DE LA INFORMACIÓN</t>
  </si>
  <si>
    <t>Contratacion Servicio de la RED IP de CORPAC (Servicio 1=GTIC Servicio 2=GTA)</t>
  </si>
  <si>
    <t>CONTRATACION DEL SERVICIO DE MOVILIDAD EN CASO DE FALLECIMIENTO DE COLABORADORES Y FAMILIARES DIRECTOS - SEDE LIMA</t>
  </si>
  <si>
    <t>Servicio de Asesoramiento para el directorio de CORPAC SA encargado de monitorear y supervisar la operatividad arptos. Tarapoto Yurimaguas Rioja</t>
  </si>
  <si>
    <t>CONTRATACION SERVICIO DE PREVENCION, EVALUACION  Y MITIGACION DE LA FATIGA MENTAL EN LOS CONTROLADORES DE TRÁNSITO AÉREO,</t>
  </si>
  <si>
    <t>SERVICIO DE CONSULTORIA JURIDICA Y/O LEGAL EXTERNA EN MATERIA LABORAL</t>
  </si>
  <si>
    <t>SEGURO TRANSPORTE NACIONAL, VEHICULAR, DESHONESTIDAD, MULTIRIESGO, RESPONSABILIDAD CIVIL, RESPONSABILIDAD CIVIL GENERAL</t>
  </si>
  <si>
    <t>SERVICIO DE OPTIMIZACIÓN DE PROCESOS EN LOS MÓDULOS DE CONTABILIDAD Y COMERCIAL</t>
  </si>
  <si>
    <t>CONTRATACIÓN DEL SERVICIO DE ASESORÍA EN LA IMPLEMENTACION DE IDEAS Y ACTIVIDADES DE GESTIÓN DE PROYECTOS DE CORPAC S.A. PARA LA GERENCIA GENERAL</t>
  </si>
  <si>
    <t>CONTRATACION DE SERVICIO DE ASESORÍA PARA EL COMITÉ DE GERENTES Y COORDINACIÓN INTERINSTITUCIONAL CON ORGANIZACIONES NACIONALES Y EXTRANJERAS RELACION</t>
  </si>
  <si>
    <t>SERVICIO DE SUSCRIPCION DE REVISTA EN TEMAS LABORALES</t>
  </si>
  <si>
    <t>ADQUISICION DE PASAJE AEREO COREA DEL SUR  Y SEGURO</t>
  </si>
  <si>
    <t>SERVICIO DE IMPORTACION Y GESTION ADUANERA</t>
  </si>
  <si>
    <t>CONTRATACION DEL SERVICIO DE EVALUACIONES DE CONOCIMIENTOS A LOS POSTULANTES AL CURSO BÁSICO DE CONTROLADORES DE TRÁNSITO AÉREO</t>
  </si>
  <si>
    <t>SERVICIO EMISION TKT074-9159214527 RUTA LIM/AMS/LIM FERNANDEZ QUIJANO ERICK</t>
  </si>
  <si>
    <t>CONDENSADOR PARA EQUIPO DE AIRE ACONDICIONADO DE 60,000 BTU Y EVAPORADOR PARA EQUIPO DE AIRE ACONDICIONADO TIPO SPLIT DE TECHO DE 60000 BTU</t>
  </si>
  <si>
    <t>CONTRATACION DE UN CONDUCTOR PARA EL MANEJO DE VEHICULOS DE LA FLOTA VEHICULAR DE CORPAC S.A.</t>
  </si>
  <si>
    <t>servicio para la presentación de libros electrónicos a la sunat</t>
  </si>
  <si>
    <t>serv.para el saneamiento patrimonial de corpac sa de acuerdo a la ley de sociedades y la directiva de corporativa gestión empresarial de fonafe y trib</t>
  </si>
  <si>
    <t>PISTOLA DE SEÑALES LUMINOSAS AERONAUTICAS LED ROJO BLANCO VERDE DE 12 W 1000 LM</t>
  </si>
  <si>
    <t>CONTRATACION DE UNA EMPRESA PARA LA ORGANIZACION Y EJECUCION DEL PROGRAMA DE INTEGRACIÒN CORPORATIVA CORPAC 2023</t>
  </si>
  <si>
    <t>CONTRATO COMPLEMENTARIO AL CONTRATO G.L.045.2022,SERVICIO DE TRANSPORTE DE PERSONAL PARA EL PERSONAL ADMINISTRATIVO DE CORPAC SA. SEDE CENTRRAL CALLAO</t>
  </si>
  <si>
    <t>MATERIAL DE FERRETERA</t>
  </si>
  <si>
    <t>TELEVISOR SMART DE 85" Y TELEVISOR LCD DE 98”</t>
  </si>
  <si>
    <t>CONTRATACIÓN DEL SEGURO OBLIGATORIO DE ACCIDENTES DE TRANSITO - SOAT - PARA TODA LA FLOTA VEHICULAR DE CORPAC</t>
  </si>
  <si>
    <t>CAMARA DE VIDEO DIGITAL DE 16 APROX. MEGAPIXELES, SISTEMA DE ALTAVOCES DE 30 W Y MICROFONOS DE AMBIENTE TIPO OMNIDIRECCIONAL</t>
  </si>
  <si>
    <t>ESCANER DE ESCRITORIO PLANO SIMPLE TAMAÑO A3 DE 9600 PPP</t>
  </si>
  <si>
    <t>PAPEL TERMICO CONTINUO DE 25.4 MM  X 300 M</t>
  </si>
  <si>
    <t>SERVICIO REPARACIÓN DEL SISTEMA DE LUCES DE EJE DE PISTA PRINCIPAL Y LUCES DE CALLE RODAJE "ALFA" DEL AEROPUERTO INTERNACIONAL JORGE CHAVEZ</t>
  </si>
  <si>
    <t>Servicio Instalación circuito red p/Serv. Comunicaciones enlaces datos aire-tierra ACARS c/aeronaves equip. FANS-1/A (One-time installation charge) Y Servicio comunicaciones enlaces datos aire-tierra ACARS p/intercambio mensajes ATC c/aeronaves equipadas c/FANS-1A (FANS Connectivity) por 34 meses</t>
  </si>
  <si>
    <t>COMPUTADORA PERSONAL PORTATIL CORE I7 1.80 GHZ, MEMORIA RAM 16 GB, DISCO DURO SSD 512 GB, PANTALLA LED TACTIL UHD 14 IN Y ANALIZADOR DE RED ETHERNET CON SALIDA USB</t>
  </si>
  <si>
    <t>SERVICIO DE FABRICACION E INSTALACION DE SISTEMA DE EXTRACCION DE AIRE PARA SHELTER RADAR GAMBETTA</t>
  </si>
  <si>
    <t>ACCO - GERENTES, INSPECTORES, VIAJES, ALUCTAS, PRACTICANTES, SCTR PENSION Y VIDA LEY</t>
  </si>
  <si>
    <t>SERVICIO DE PRESENTACION DE LIBROS ELECTRONICOS A LA SUNAT</t>
  </si>
  <si>
    <t>MATERIAL DE FERRETERIA ELECTRONICA</t>
  </si>
  <si>
    <t>CONTRATACIÓN DEL SERVICIO DE REVISIÓN DE LOS SISTEMAS ELÉCTRICOS PARA LA ADQUISICIÓN DE LOS SISTEMAS DE NAVEGACIÓN AÉREA EN OCHO SEDES AEROPORTUARIAS</t>
  </si>
  <si>
    <t>SERVICIO TRANSPORTE E INSTALACIÓN DE 4 CORTINAS PROTECCIÓN SOLAR EN TORRE AP DE RIOJA</t>
  </si>
  <si>
    <t>SERVICIO DE GLOBAL BRANDS TRANSPORTE E INSTALACIÓN 3 CORTINAS DE PROTECCIÓN SOLAR EN TORRE AP DE TINGO MARÍA</t>
  </si>
  <si>
    <t>CORTINAS DE PROTECCIÓN SOLAR ENROLLABLE (TIPO STORE)</t>
  </si>
  <si>
    <t>SERVICIO DE ENTREGA DE ARREGLOS FLORALES POR NACIMIENTO, DEFUNCIÓN Y ANIVERSARIOS INSTITUCIONALES</t>
  </si>
  <si>
    <t>SERVICIO APOYO ESTUDIOS DE MERCADO RELACIONADOS A NUEVOS REQUERIMIENTOS PRESENTADOS PARA PREVENCIÓN DEL FENÓMENO EL NIÑO EN DISTINTAS SEDES CORPAC</t>
  </si>
  <si>
    <t>CONTRATACIÓN DE SERVICIO DE CONSULTORIA JURIDICA Y/O LEGAL EXTERNA EN TEMAS LABORALES</t>
  </si>
  <si>
    <t>TELEVISOR LED DE 65”, SILLA, HORNO MICROONDAS, CAFETERA, MESA DE MDF, REFRIGERADORA, DISPENSADOR ELECTRICO DE AGUA</t>
  </si>
  <si>
    <t>GASOHOL PREMIUM</t>
  </si>
  <si>
    <t>"Servicio de consultoria para la evalación y diseño del Sistema Tecnologico de Protección fisica de las Instala. Corpac en sede Central Lima- Callao"</t>
  </si>
  <si>
    <t>ESCÁNER A3</t>
  </si>
  <si>
    <t>CONTRATACIÓN DE UNA EMPRESA QUE PROVEA DEL SERVICIO MÉDICO Y ENFERMERA PARA EL CONSULTORIO MÉDICO DE CORPAC S.A. - ZONA NORTE</t>
  </si>
  <si>
    <t>SERVICIO DE MONITOREO DE MEDIOS POR DOCE MESES</t>
  </si>
  <si>
    <t xml:space="preserve"> SERVICIO DE MANTENIMIENTO DE TECHO DEL SHELTER DE LA SALA DE REGULADORES DEL AEROPUERTO INTERNACIONAL JORGE CHAVEZ</t>
  </si>
  <si>
    <t>TABLETA 256 GB DE 12 GB RAM PANTALLA 11” IN</t>
  </si>
  <si>
    <t>CAMBIADOR SEMI AUTOMATICO PARA PROYECTOR</t>
  </si>
  <si>
    <t>CONTRATACION DE SERVICIO DE MONTACARGA PERIODO DE 08 MESES</t>
  </si>
  <si>
    <t xml:space="preserve"> SERVICIO DE SUCCIÓN, TRANSPORTE Y DISPOSICION FINAL DE AGUAS RESIDUALES Y LIMPIEZA DE UN (1) POZO SÉPTICO UBICADO EN LA ESTACIÓN METEOROLOGÍA DE LIMA</t>
  </si>
  <si>
    <t>CONTRATACIÓN DE UN MÉDICO CON ESPECIALIDAD EN MEDICINA OCUPACIONAL, EN OBSERVANCIA A LA LEY Nº 29783</t>
  </si>
  <si>
    <t>Certificación de Operatividad y Mantenimiento del Equipo de Posicionamiento Satelital GPS NET R9</t>
  </si>
  <si>
    <t>TDR Mantenimiento Correctivo al sisterma contra incendios ubicado en cuarto de bombas del nuevo centro control Transito Aereo NCCA sede Corpac Callaol</t>
  </si>
  <si>
    <t>serv.valorización a valor razonable determinación.vida util,valor residual deterioro activos fijos e intangibles de corpac de niif</t>
  </si>
  <si>
    <t>ESTACION TOTAL</t>
  </si>
  <si>
    <t>CONTRATACIÓN DE SERVICIO PARA MANTTO. INTEGRAL DE ESTRUCTURAS METÁLICAS SOPORTE DE ANTENAS EN UBICACIONES SEÑALADAS EN LOS TDR.</t>
  </si>
  <si>
    <t>SERVICIO: CAPACITACION, ACTUALIZACION Y CALIBRACION AL CONTRATO GL.058.2023.</t>
  </si>
  <si>
    <t>SERVICIO PARA ELABORACION DE PLAN PARA EL FORTALECIMIENTO DE LA REPUTACIÓN Y LA MARCA PARA CORPAC S.A.</t>
  </si>
  <si>
    <t>SERVICIO DE CONFECCIÓN DE 2000 CALENDARIOS DE ESCRITORIO</t>
  </si>
  <si>
    <t>SERVICIO DE TOMA DE INVENTARIO FISICO  DE EXISTENCIAS EN LOS ALMACENES DABA-AATAL 31-12-2023</t>
  </si>
  <si>
    <t>SERVICIO DE TRASLADO DE 02 REGULADORES DE CORRIENTE CONSTANTE MCR III DE 30 KVA Y 02 TRANSFORMADORES DE POTENCIA DE 50KVA AL ARPTO. DE IQUITOS</t>
  </si>
  <si>
    <t>BINOCULARES</t>
  </si>
  <si>
    <t>CINTA DE TRANSFERENCIA TERMICA PARA IMPRESORA DE TARJETAS DE 5 PANELES DE 500 IMPRESIONES, CINTA DE RETRANSFERENCIA PARA IMPRESORA DE TARJETAS DE 1500 IMPRESIONES, CARTUCHO DE LAMINACION CON HOLOGRAMA</t>
  </si>
  <si>
    <t>SERVICIO DE CATERING CON MOTIVO DE REALIZAR LA HOMILÍA NAVIDEÑA</t>
  </si>
  <si>
    <t>ANALIZADOR DIGITAL DE REDES ELECTRICAS</t>
  </si>
  <si>
    <t>MEGOHMETRO DIGITAL DE 5000 V CON 4 NIVELES PARA PRUEBA DE RESISTENCIA DE AISLAMIENTO</t>
  </si>
  <si>
    <t>SERVICIO DE SOPORTE EN LA ATENCIÓN DEL SISTEMA DICOR SSPA</t>
  </si>
  <si>
    <t>PANEL LED PARA EMPOTRAR DE 60 CM X 60 CM, PANEL LED PARA ADOSAR DE 60 CM. X 60 CM, PANEL LED 30CM X 120CM 220V 60HZ</t>
  </si>
  <si>
    <t>PANTALLA PUBLICITARIA LED 75 IN LAN + USB + HDMI, SOFTWARE (INC. LICENCIA) PARA ADMINISTRACION DE CONTENIDOS</t>
  </si>
  <si>
    <t>SILLA GIRATORIA DE POLIURETANO CON ASIENTO FORRADO EN TELA Y RESPALDAR DE MALLA DE NYLON CON REPOSA BRAZOS REGULABLE Y BASE DE 5 ASPAS</t>
  </si>
  <si>
    <t>CONTRATACIÓN DE UN SERVI. QUE BRINDE SOP. A LA GEST. Y REV. DE LOS PROCED. DE BAJA DE BIENES Y RESIDUOS DE APARATOS ELEC. Y ELECTRONICOS</t>
  </si>
  <si>
    <t>PAPEL TOALLA HOJA DOBLE INTERFOLIADAS X 200 HOJAS</t>
  </si>
  <si>
    <t>SERVICIO DE ADMINISTRACIÓN, GESTIÓN DE LAS PLATAFORMAS DE RECLUTAMIENTO Y GESTIÓN DE EXPEDIENTES PRODUCTO DE LOS PROCESOS DE CONVOCATORIAS INTERNAS Y/</t>
  </si>
  <si>
    <t>SERVICIO DE MANTENIMIENTO INTEGRAL DE LOS SOPORTES DEL SISTEMA DE LUCES APROXIMACIÓN DE PRESICION CAT IIIb DEL AEROPUERTO INTERNACIONAL JORGE CHAVEZ</t>
  </si>
  <si>
    <t>SERVICIO DE ADQUISICION 111 CENAS POR AÑO NUEVO PARA EL PERSONAL OPERATIVO QUE LABORE EN LAS INSTALACIONES DE CORPAC,TURNO NOCHE EN DICHA FESTIVIDAD</t>
  </si>
  <si>
    <t>SERVICIO DE ADQUISICION DE 111 CENAS POR NAVIDAD PARA EL PERSONAL OPERATIVO QUE LABORE EN LAS INSTALACIONES DE CORPAC,TURNO NOCHE EN DICHA FESTIVIDAD</t>
  </si>
  <si>
    <t>CONTRATACION DE SERVICIO DE CONSULTORIA PARA EL DIAGNOSTICO Y ELABORACIÓN DE PLAN DE MEJORAS DE AEROPUERTOS CON ALTO Y MEDIO INDICE DE SUCEPTIBILIDAD</t>
  </si>
  <si>
    <t>CASILLEROS Ó LOCKERS VERTICALES DE ABS DE 3 COMPARTIMENTOS</t>
  </si>
  <si>
    <t>MEZCLADORA DIGITAL DE SONIDO DE 8 CANALES, AMPLIFICADOR DE AUDIO DE 350 W, PARLANTE DE 30 W, MICROFONO INALAMBRICO DE 50 - 16000 HZ DE MANO UHF, PARLANTE DE 250 W, MICROFONO INALAMBRICO DIADEMA      </t>
  </si>
  <si>
    <t>CLINOMETRO DIGITAL PARA MEDICION DE ANGULOS, RADIO TRANSMISOR RECEPTOR PORTATIL VFH/FM, RADIO TRANSCEPTOR MOVIL VHF 800 MW</t>
  </si>
  <si>
    <t>Servicio de Acceso a módulo o plataforma para utilizarlos en la Evaluación de Conocimientos Técnicos a los candidatos de las convocatorias Internas y/</t>
  </si>
  <si>
    <t>CONTRATACION DEL SERVICIO DE SUSCRIPCION DE LICENCIA DE SOFTWARE AS A SERVICE PARA LA AUTOMATIZACION DEL SISTEMA DE GESTION DE CALIDAD, MEDIO AMBIENTE</t>
  </si>
  <si>
    <t>CONTRATACIÓN DEL SERVICIO DE SUSCRIPCIÓN PARA CORRECIÓN SATELITAL RTX DEL SISTEMA PORTABLE DE ENSAYOS EN TIERRA DE CORPAC S.A.</t>
  </si>
  <si>
    <t>VEHICULO AEREO NO TRIPULADO-DRONE</t>
  </si>
  <si>
    <t>FUENTE DE ALIMENTACION DE SISTEMA DE MICROONDAS</t>
  </si>
  <si>
    <t>SERVICIO DE CONTROL DE LOS ESTADOS DE CUENTAS POR COBRAR Y FACTURACION DE LOS SERVICIOS NO AEROPORTUARIOS DE CORPAC</t>
  </si>
  <si>
    <t>SOFTWARE ( INC. LICENCIA) PARA EQUIPO GPS</t>
  </si>
  <si>
    <t>UNIFORME PROTECTOR (CHAQUETA Y PANTALON) DE TELA TIPO NOMEX Y KEVLAR  UNISEX, CASCO PROTECTOR PARA BOMBERO,  BOTA DE CUERO CON SUELA DE CAUCHO PARA CABALLERO, GUANTE DE SEGURIDAD DE CUERO AISLANTE DE CALOR, CAPUCHA PARA BOMBERO, MALETIN DE NYLON IMPERMEABLE</t>
  </si>
  <si>
    <t>|Mantenimento Preventivo del sistema contra incendios de la ESTACION RADAR sede Callao S/ 10,300.00</t>
  </si>
  <si>
    <t>Mantenimiento Preventivo del sistema contra incendios del NCCTA sede callao por el importe  S/ 21,000.00</t>
  </si>
  <si>
    <t>Mantenimineto Preventivo del sistema contra incendios del SIMULADOR 3D sede calloa importe S/ 21,000.00</t>
  </si>
  <si>
    <t>Mantenimiento Preventivo del sistema contra incendios de ARCHIVO CENTRAL  sede callao  importe S/ 21,000.00</t>
  </si>
  <si>
    <t>PAPEL HIGIENICO JUMBO X 550 MT</t>
  </si>
  <si>
    <t>MAQUINA ROTULADORA</t>
  </si>
  <si>
    <t>PANTALLA INTERACTIVA DE 75" (SMART BOARD)</t>
  </si>
  <si>
    <t>EQUIPO UPS DE 1.5 KVA, TRANSFORMADOR DE AISLAMIENTO, GABINETE DE METAL</t>
  </si>
  <si>
    <t>CONTRATACION DE SERVICIO DE ASESORÍA DE ORDEN LEGAL AL COMITÉ ESPECIAL DE ETICA Y EL SEGUIMIENTO DE CONVENIOS DE ADMINISTRACIÓN DE RECURSOS (CAR) CON</t>
  </si>
  <si>
    <t>SILLA ERGONOMICA GIRATORIA CON BRAZOS REGULABLE ESPALDAR ALTO Y CABECERA</t>
  </si>
  <si>
    <t>DATA SWITCH SAN AUTOMATICO DE 48 PUERTOS</t>
  </si>
  <si>
    <t>PRESTACION ACCESORIA  CAPACITACION</t>
  </si>
  <si>
    <t>CAMARA DE VIDEO DIGITAL IP TIPO FIJA MINIDOMO, SISTEMA DE GRABACION PARA VIDEO, SOFTWARE ( INC. LICENCIA) PARA GESTION DE SISTEMA DE GRABACION DE AUDIO DE COMUNICACIONES AERONAUTICAS, MICROFONOS DE AMBIENTE TIPO OMNIDIRECCIONAL</t>
  </si>
  <si>
    <t>Prestación Accesoria</t>
  </si>
  <si>
    <t>20553426791</t>
  </si>
  <si>
    <t>20508163461</t>
  </si>
  <si>
    <t>20611315172</t>
  </si>
  <si>
    <t>20510675097</t>
  </si>
  <si>
    <t>20537726254</t>
  </si>
  <si>
    <t>10709903131</t>
  </si>
  <si>
    <t>20605762388</t>
  </si>
  <si>
    <t>20607883921</t>
  </si>
  <si>
    <t>20422293699</t>
  </si>
  <si>
    <t>10257074507</t>
  </si>
  <si>
    <t>20605894918</t>
  </si>
  <si>
    <t>20549604251</t>
  </si>
  <si>
    <t>20549288821</t>
  </si>
  <si>
    <t>10087592290</t>
  </si>
  <si>
    <t>20610093265</t>
  </si>
  <si>
    <t>20549976981</t>
  </si>
  <si>
    <t>10754134301</t>
  </si>
  <si>
    <t>00341942180</t>
  </si>
  <si>
    <t>20117563104</t>
  </si>
  <si>
    <t>20546970826</t>
  </si>
  <si>
    <t>20100017491</t>
  </si>
  <si>
    <t>20298258821</t>
  </si>
  <si>
    <t>10082326362</t>
  </si>
  <si>
    <t>10088783706</t>
  </si>
  <si>
    <t>20111434311</t>
  </si>
  <si>
    <t>20100041953</t>
  </si>
  <si>
    <t>20419811484</t>
  </si>
  <si>
    <t>10075759954</t>
  </si>
  <si>
    <t>10157613192</t>
  </si>
  <si>
    <t>20509801038</t>
  </si>
  <si>
    <t>20391986496</t>
  </si>
  <si>
    <t>10453636475</t>
  </si>
  <si>
    <t>20297868790</t>
  </si>
  <si>
    <t>20549276220</t>
  </si>
  <si>
    <t>10433343471</t>
  </si>
  <si>
    <t>20603343612</t>
  </si>
  <si>
    <t>20117754384</t>
  </si>
  <si>
    <t>20513932287</t>
  </si>
  <si>
    <t>20537188333</t>
  </si>
  <si>
    <t>20508027100</t>
  </si>
  <si>
    <t>20510891032</t>
  </si>
  <si>
    <t>20553299404</t>
  </si>
  <si>
    <t>20100210909</t>
  </si>
  <si>
    <t>20553450749</t>
  </si>
  <si>
    <t>20339285561</t>
  </si>
  <si>
    <t>20609621959</t>
  </si>
  <si>
    <t>20202020202</t>
  </si>
  <si>
    <t>10441655041</t>
  </si>
  <si>
    <t>20332970411</t>
  </si>
  <si>
    <t>20608182528</t>
  </si>
  <si>
    <t>20603717351</t>
  </si>
  <si>
    <t>20603550201</t>
  </si>
  <si>
    <t>10727993482</t>
  </si>
  <si>
    <t>10407773824</t>
  </si>
  <si>
    <t>20602866441</t>
  </si>
  <si>
    <t>20473935407</t>
  </si>
  <si>
    <t>20605611843</t>
  </si>
  <si>
    <t>20514512877</t>
  </si>
  <si>
    <t>20556374318</t>
  </si>
  <si>
    <t>20508671378</t>
  </si>
  <si>
    <t>20534909722</t>
  </si>
  <si>
    <t>20555906138</t>
  </si>
  <si>
    <t>10423070116</t>
  </si>
  <si>
    <t>20607026247</t>
  </si>
  <si>
    <t>20607472123</t>
  </si>
  <si>
    <t>20100862132</t>
  </si>
  <si>
    <t>20553937702</t>
  </si>
  <si>
    <t>20603448872</t>
  </si>
  <si>
    <t>20158165113</t>
  </si>
  <si>
    <t>20606334495</t>
  </si>
  <si>
    <t>20604198918</t>
  </si>
  <si>
    <t>20609661381</t>
  </si>
  <si>
    <t>20601508312</t>
  </si>
  <si>
    <t>20600230256</t>
  </si>
  <si>
    <t>20601147034</t>
  </si>
  <si>
    <t>20417494406</t>
  </si>
  <si>
    <t>10316536480</t>
  </si>
  <si>
    <t>20101120792</t>
  </si>
  <si>
    <t>10708448341</t>
  </si>
  <si>
    <t>20600025156</t>
  </si>
  <si>
    <t>20605711619</t>
  </si>
  <si>
    <t>10464258324</t>
  </si>
  <si>
    <t>20505615264</t>
  </si>
  <si>
    <t>10483296920</t>
  </si>
  <si>
    <t>10436628906</t>
  </si>
  <si>
    <t>10460751468</t>
  </si>
  <si>
    <t>20600705963</t>
  </si>
  <si>
    <t>20495954847</t>
  </si>
  <si>
    <t>20600379501</t>
  </si>
  <si>
    <t>20522464075</t>
  </si>
  <si>
    <t>20549574247</t>
  </si>
  <si>
    <t>20556605816</t>
  </si>
  <si>
    <t>20600229762</t>
  </si>
  <si>
    <t>20509125407</t>
  </si>
  <si>
    <t>20543744451</t>
  </si>
  <si>
    <t>10443374839</t>
  </si>
  <si>
    <t>20538053377</t>
  </si>
  <si>
    <t>20600494300</t>
  </si>
  <si>
    <t>20602429131</t>
  </si>
  <si>
    <t>20602260861</t>
  </si>
  <si>
    <t>20609237245</t>
  </si>
  <si>
    <t>10447796029</t>
  </si>
  <si>
    <t>10733045766</t>
  </si>
  <si>
    <t>20600109767</t>
  </si>
  <si>
    <t>20602193676</t>
  </si>
  <si>
    <t>DCP INVERSIONES S.A.C.</t>
  </si>
  <si>
    <t>PERU SECURE E NET S.A.C.</t>
  </si>
  <si>
    <t>VMO CONSULTORES MEDICOS SOCIEDAD ANONIMA CERRADA</t>
  </si>
  <si>
    <t>JLI METROLOGY SOCIEDAD ANONIMA CERRADA</t>
  </si>
  <si>
    <t>DOMINIUM TECHNOLOGY E.I.R.L.</t>
  </si>
  <si>
    <t>GUTIERREZ MENESES NATHALY</t>
  </si>
  <si>
    <t xml:space="preserve"> CONSORCIO MORGAN DEL ORIENTE S.A.C. - ARSENAL SECURITY S.A.C.</t>
  </si>
  <si>
    <t>KYNDRYL PERU S.A.C.</t>
  </si>
  <si>
    <t>G4S PERU S.A.C</t>
  </si>
  <si>
    <t>RAMOS CARRION VERONICA CARMEN</t>
  </si>
  <si>
    <t>ETICA RH EIRL</t>
  </si>
  <si>
    <t>EXTINTORES WIESSE E.I.R.L.</t>
  </si>
  <si>
    <t>ARQUI MUEBLES PERU S.A.C.</t>
  </si>
  <si>
    <t>REDAÑEZ HAEDO JOSE ANTONIO</t>
  </si>
  <si>
    <t>CLEAR FOR TAKE OFF S.A.C.</t>
  </si>
  <si>
    <t>H M POWER ENERGY E.I.R.L.</t>
  </si>
  <si>
    <t>ROJAS SALINAS VALERY NICOLE</t>
  </si>
  <si>
    <t>CANSO</t>
  </si>
  <si>
    <t>ESTUDIO LLONA &amp; BUSTAMANTE ABOGADOS S.A.C.</t>
  </si>
  <si>
    <t>KUNAK CONSULTING S.A.C.</t>
  </si>
  <si>
    <t>TELEFONICA DEL PERU S.A.A.</t>
  </si>
  <si>
    <t>TRANSPORTES FELIPE J HUANCA ALVITEZ EIRL</t>
  </si>
  <si>
    <t>DUNCAN KISIC THOMAS HUBERT</t>
  </si>
  <si>
    <t>VIRHUEZ POLLERI JESSICA IRENE</t>
  </si>
  <si>
    <t>LAOS, AGUILAR, LIMAS &amp; ASOCIADOS ABOGADOS S.C.R.L.</t>
  </si>
  <si>
    <t>RIMAC  SEGUROS Y REASEGUROS S.A.</t>
  </si>
  <si>
    <t>EXAGON PERU S.A.C.</t>
  </si>
  <si>
    <t>GOMEZ SANCHEZ SOTO RUBEN</t>
  </si>
  <si>
    <t>FLORES SAENZ MAGALY ROCIO</t>
  </si>
  <si>
    <t>GACETA COMERCIAL S.A.</t>
  </si>
  <si>
    <t>BCD TRAVEL S.A</t>
  </si>
  <si>
    <t>DE LA CRUZ MARTINEZ CECILIA</t>
  </si>
  <si>
    <t>UNIVERSIDAD SAN IGNACIO DE LOYOLA</t>
  </si>
  <si>
    <t>REFRIWORLD PERU S.A.C.</t>
  </si>
  <si>
    <t>TORRES TEMOCHE JORGE EDUARDO</t>
  </si>
  <si>
    <t>CONTASISCORP S.A.C.</t>
  </si>
  <si>
    <t>SERVICIOS GERENCIALES Y COMERCIALES S.A.</t>
  </si>
  <si>
    <t>FRANJIME LATINOAMÉRICA S.A.C.</t>
  </si>
  <si>
    <t>E.I.C MATEUS IMPORT S.A.C.</t>
  </si>
  <si>
    <t>EMPRESA DE TURISMO MAVI SAC</t>
  </si>
  <si>
    <t>INVERSIONES MA CLAU E.I.R.L.</t>
  </si>
  <si>
    <t>DISTRIBUIDORES AUTORIZADOS TECNOLOGICOS SOLUTION S.A.C</t>
  </si>
  <si>
    <t>LA  POSITIVA SEGUROS  Y  REASEGUROS</t>
  </si>
  <si>
    <t>GRUPO VENTURA PERU S.A.C.</t>
  </si>
  <si>
    <t>ROTASISTEMAS S.A.C.</t>
  </si>
  <si>
    <t>LEIBRAM INGENIERIA Y CONSTRUCCION SAC</t>
  </si>
  <si>
    <t>ARINC INCORPORATED</t>
  </si>
  <si>
    <t>SOLANO MEDRANO JUAN RICARDO</t>
  </si>
  <si>
    <t>PACIFICO COMPAÑIA DE SEGUROS Y REASEGUROS S.A.</t>
  </si>
  <si>
    <t>LOT REPRESENTACIONES E.I.R.L.</t>
  </si>
  <si>
    <t>BELZAR CONSULTORA Y CONSTRUCTORA SOCIEDAD ANONIMA CERRADA</t>
  </si>
  <si>
    <t>GLOBAL BRANDS REPRESENTACIONES E.I.R.L.</t>
  </si>
  <si>
    <t>MAU MORENO ALEJANDRA MEYLIN</t>
  </si>
  <si>
    <t>REYNOSO ANGELES MANUEL JESUS</t>
  </si>
  <si>
    <t>CORPORACION CIMSA S.A.C.</t>
  </si>
  <si>
    <t>ESTACION DE SERVICIOS LOS OLIVOS SOCIEDAD ANONIMA CERRADA</t>
  </si>
  <si>
    <t>PRIMETECH S.A.C.</t>
  </si>
  <si>
    <t>SERVICIOS TECNICOS AGRUPADOS EIRL</t>
  </si>
  <si>
    <t>SERVICIOS PAMA SALUD E.I.R.L.</t>
  </si>
  <si>
    <t>IMEDIA COMUNICACIONES SOCIEDAD ANONIMA CERRADA</t>
  </si>
  <si>
    <t>KILOWATT SERVIS S.A.C</t>
  </si>
  <si>
    <t>NYTEC S.A.C.</t>
  </si>
  <si>
    <t>ANTONIO LUCEN CARLOS MARIO</t>
  </si>
  <si>
    <t>ECOZONO S.A.C.</t>
  </si>
  <si>
    <t>SALUD OCUPACIONAL INTEGRADA S.A.C.</t>
  </si>
  <si>
    <t>ISETEK S.A.</t>
  </si>
  <si>
    <t>PROYECTOS ESPECIALES COLORADO S.R.L</t>
  </si>
  <si>
    <t>RCR CONSULTORES S.A.C.</t>
  </si>
  <si>
    <t>GEO SYSTEMS S.A.C.</t>
  </si>
  <si>
    <t>RAMAL SERVICES E.I.R.L.</t>
  </si>
  <si>
    <t>PROEL CRISIS Y REPUTACION S.A.C.</t>
  </si>
  <si>
    <t>INVERSIONES Y SOLUCIONES ARIANA S.A.C.</t>
  </si>
  <si>
    <t>BDA LOGISTICA S.A.C</t>
  </si>
  <si>
    <t>PANAGRAN CARGO S.A.C.</t>
  </si>
  <si>
    <t>COORPORACION FRENDZEUS S.A.C.</t>
  </si>
  <si>
    <t>SALMON CORP S.A.C.</t>
  </si>
  <si>
    <t>MARTEL CORNELIO PABLO</t>
  </si>
  <si>
    <t>LOGYTEC S.A.</t>
  </si>
  <si>
    <t>DIOSES ROJAS JOSSELYN LEIDY</t>
  </si>
  <si>
    <t>JKM REDES Y SERVICIOS E.I.R.L.</t>
  </si>
  <si>
    <t>ERGOUNO SOCIEDAD ANONIMA</t>
  </si>
  <si>
    <t>ICHEVARRIA GARCIA INDIRA</t>
  </si>
  <si>
    <t>INVERSIONES EXPORTACIONES L. &amp; K. S.A.C.</t>
  </si>
  <si>
    <t>QUISPE RAYGADA ANA</t>
  </si>
  <si>
    <t>GAMARRA ROJAS NELLY LISETH</t>
  </si>
  <si>
    <t>GOMEZ  BARRERA LEANDRA</t>
  </si>
  <si>
    <t xml:space="preserve"> DAT LATAM SERVICES S.A.C.</t>
  </si>
  <si>
    <t>GEOCON VIAL INGENIEROS CONSULTORES EIRL</t>
  </si>
  <si>
    <t>EL RENACENTISTA PERU S.A.C.</t>
  </si>
  <si>
    <t>EXPLORADOR ANDINO S.A.C.</t>
  </si>
  <si>
    <t>EVALUAR.COM S.A.C.</t>
  </si>
  <si>
    <t>ISOTOOLS EXCELLENCE PERU S.A.C</t>
  </si>
  <si>
    <t>ROHDE &amp; SCHWARZ COLOMBIA S.A. SUCURSAL PERU</t>
  </si>
  <si>
    <t>SURVEY RENTAL &amp; SALES S.A.C</t>
  </si>
  <si>
    <t>SERPROCOM PERU S.A.C.</t>
  </si>
  <si>
    <t>NAVARRETE LEON KATTY DEL ROSARIO</t>
  </si>
  <si>
    <t>FIREMED S.A.C.</t>
  </si>
  <si>
    <t>INGENIERIA DE TELECOMUNICACIONES Y ELECTRICA S.A.C.</t>
  </si>
  <si>
    <t>GESTION TRIBUTARIA S.A.C.</t>
  </si>
  <si>
    <t>GRUPO DE INVERSIONES TECNOLOGICAS S.A.C.</t>
  </si>
  <si>
    <t xml:space="preserve"> CONSULTORIA EMPRESARIAL TECNOLOGICA S.A.C.</t>
  </si>
  <si>
    <t>QUIROZ PALACIOS JHOSSELYN JHEYDI</t>
  </si>
  <si>
    <t>CUNYA ORDOÑEZ CAROLAY YULISA</t>
  </si>
  <si>
    <t>MAGUSE INGENIERIA Y SOLUCIONES LOGISTICAS S.A.C.</t>
  </si>
  <si>
    <t>NIVARGO S.A.C</t>
  </si>
  <si>
    <t>4TO TRIMESTRE 2023</t>
  </si>
  <si>
    <t>CALLAO</t>
  </si>
  <si>
    <t>ACTA DE CONFORMDIAD</t>
  </si>
  <si>
    <t>ÁREA DE ADMINISTRACIÓN DE PERSONAL</t>
  </si>
  <si>
    <t>GERENCIA DE GESTIÓN AEROPORTUARIA Y LA JEFATURA DE AEROPUERTO</t>
  </si>
  <si>
    <t>ÁREA DE RELACIONES LABORALES Y EL EQUIPO DE SEGURIDAD Y SALUD EN EL TRABAJO</t>
  </si>
  <si>
    <t>JEFATURA DE ADMINISTRACIÓN / GERENCIA DEL AEROPUERTO INTERNACIONAL ALEJANDRO VELASCO ASTETE</t>
  </si>
  <si>
    <t>AREA DE SEGURIDAD</t>
  </si>
  <si>
    <t>JEFATURA DEL ÁREA DE ADMINISTRACIÓN Y/O LA GERENCIA DEL AEROPUERTO DE CUSCO</t>
  </si>
  <si>
    <t>EL AREA DE IMAGEN Y RELACIONES INTERINSTITUCIONALES</t>
  </si>
  <si>
    <t>ÁREA DE IMAGEN Y RELACIONES INTER-INSTITUCIONALES</t>
  </si>
  <si>
    <t>AREA DE DESARROLLO DE PERSONAL</t>
  </si>
  <si>
    <t>AREA DE SISTEMA DE VIGILANCIA AEREA</t>
  </si>
  <si>
    <t>AREA DE REDES COMUNICACIONES Y SOPORTE TECNICO</t>
  </si>
  <si>
    <t>ÁREA DE INSPECCIÓN EN VUELO Y ENSAYOS A TIERRA Y LA GERENCIA CENTRAL DE NAVEGACIÓN AÉREA</t>
  </si>
  <si>
    <t>ÁREA DE REDES COMUNICACIONES Y SOPORTE TECNICO</t>
  </si>
  <si>
    <t>AREA DE SERVICIOS GENERALES</t>
  </si>
  <si>
    <t>GERENCIA CENTRAL DE ADMINISTRACIÓN Y FINANZAS</t>
  </si>
  <si>
    <t>AREA DE ALMACENES</t>
  </si>
  <si>
    <t>AREA DE REDES COMUNICACIONES Y SOPORTE TECNICO / GERENCIA DE TECNOLOGIA Y COMUNICACIONES</t>
  </si>
  <si>
    <t>ÁREA DE PROYECTO Y DESARROLLO DE SISTEMAS</t>
  </si>
  <si>
    <t>AREA DE PRESUPUESTO</t>
  </si>
  <si>
    <t>ÁREA DE CONTABILIDAD</t>
  </si>
  <si>
    <t>ÁREA DE CONTRATOS</t>
  </si>
  <si>
    <t>GERENCIA DE GESTIÓN DE TALENTO HUMANO, EL ÁREA DE RELACIONES LABORALES Y EL EQUIPO DE SEGURIDAD Y SALUD EN EL TRABAJO</t>
  </si>
  <si>
    <t>EL ÁREA DE PROGRAMACIÓN Y CONTROL DE ADQUISICIONES</t>
  </si>
  <si>
    <t>GERENCIA GENERAL</t>
  </si>
  <si>
    <t>GERENCIA DE ASUNTOS JURIDICOS</t>
  </si>
  <si>
    <t>AREA DE PROYECTOS Y DESARROLLO DE SISTEMAS</t>
  </si>
  <si>
    <t xml:space="preserve">AREA DE REDES, COMUNICACIONES Y SOPORTE TECNICO </t>
  </si>
  <si>
    <t>AREA DE PROYECTO Y DESARROLLO DE SISTEMAS</t>
  </si>
  <si>
    <t>Área de Proyectos e Innovación Tecnológica de la Gerencia Central de Navegación Aérea</t>
  </si>
  <si>
    <t>ÁREA DE RELACIONES LABORALES</t>
  </si>
  <si>
    <t>AREA DE REDES, COMUNICACIONES Y SOPORTE TECNICO</t>
  </si>
  <si>
    <t>COORDINACION GENERAL</t>
  </si>
  <si>
    <t xml:space="preserve">ÁREA DE RELACIONES LABORALES </t>
  </si>
  <si>
    <t>AREA DE ADQUISICIONES DE BIENES Y SERVICIOS</t>
  </si>
  <si>
    <t>AREA DE ADMINISTRACION DE PERSONAL</t>
  </si>
  <si>
    <t>ÁREA DE REDES, COMUNICACIONES Y SOPORTE TÉCNICO</t>
  </si>
  <si>
    <t>GERENTE DE SISTEMAS DE GESTIÓN DE LA SEGURIDAD OPERACIONAL</t>
  </si>
  <si>
    <t>GERENCIA SISTEMA DE GESTIÓN DE SEGURIDAD OPERACIONAL</t>
  </si>
  <si>
    <t>EL AREA DE REDES, COMUNICACIONES Y SOPORTE TÉCNICO</t>
  </si>
  <si>
    <t xml:space="preserve">ÁREA DE SERVICIOS GENERALES </t>
  </si>
  <si>
    <t>ÁREA DE FACTURACION Y COBRANZAS</t>
  </si>
  <si>
    <t>AREA DE INFRAESTRUCTURA Y TITULACIONES</t>
  </si>
  <si>
    <t>GERENCIA DE GESTION AEROPORTUARIA</t>
  </si>
  <si>
    <t>AREA DE ADMINISTRACIÓN DE PERSONAL</t>
  </si>
  <si>
    <t>DE COSTOS Y TARIFAS</t>
  </si>
  <si>
    <t xml:space="preserve">JEFATURA DE ADMINISTRACION </t>
  </si>
  <si>
    <t>GERENCIA DE GESTION DE TALENTO HUMANO</t>
  </si>
  <si>
    <t>AREA DE PROGRAMACION Y CONTROL</t>
  </si>
  <si>
    <t>GERENCIA.CENTRAL DE NAVEGACION AEREA</t>
  </si>
  <si>
    <t>GERENCIA GESTIÓN DEL TALENTO HUMANO Y ÁREA DE RELACIONES LABORALES</t>
  </si>
  <si>
    <t>GERENCIA DE GESTIÓN AEROPORTUARIA</t>
  </si>
  <si>
    <t>AREA DE CONTROL PATRIMONIAL</t>
  </si>
  <si>
    <t xml:space="preserve">AREA DE INFRAESTRUCTURA Y TITULACIONES </t>
  </si>
  <si>
    <t>GERENCIA GESTIÓN AEROPORTUARIA</t>
  </si>
  <si>
    <t>GERENCIA GENERAL (PRESIDENCIA DEL DIRECTORIO)</t>
  </si>
  <si>
    <t>EL AREA DE SERVICIOS GENERALES</t>
  </si>
  <si>
    <t>AREA DE RELACIONES LABORALES Y EL EQUIPO DE SEGURIDAD Y SALUD EN EL TRABAJO</t>
  </si>
  <si>
    <t>ÁREA DE PROYECTOS Y DESARROLLO DE SISTEMAS</t>
  </si>
  <si>
    <t>GERENCIA DEL CUSCO</t>
  </si>
  <si>
    <t>JEFATURA DEL ÁREA DE ADMINISTRACIÓN y GERENCIA DEL AEROPUERTO DE CUSCO</t>
  </si>
  <si>
    <t>ÁREA DE REDES, COMUNICACIONES Y SOPORTE TECNICO</t>
  </si>
  <si>
    <t>ÁREA DE SERVICIOS AEROPORTUARIOS Y/O LA GERENCIA DEL AEROPUERTO INTERNACIONAL DE CUSCO</t>
  </si>
  <si>
    <t>GERENCIA DE PLANEAMIENTO Y DESARROLLO</t>
  </si>
  <si>
    <t>GERENCIA DE SISTEMAS DE GESTIÓN DE LA SEGURIDAD OPERACIONAL</t>
  </si>
  <si>
    <t>ÁREA DE COORDINACION GENERAL</t>
  </si>
  <si>
    <t>GERENCIA DE TECNOLOGIA DE INFORMACION Y COMUNICACIONES</t>
  </si>
  <si>
    <t>AREA DE SISTEMAS DE VIGILANCIA AEREA Y LA GERENCIA DE TECNOLOGÍA AERONAUTICA</t>
  </si>
  <si>
    <t>AREA DE RELACIONES LABORALES</t>
  </si>
  <si>
    <t>Gerencia de Gestión del Talento Humano</t>
  </si>
  <si>
    <t>ÁREA DE PROYECTOS E INNOVACION TECNOLOGICA</t>
  </si>
  <si>
    <t>AREA DE CONTABILIDAD</t>
  </si>
  <si>
    <t>AREA DE REDES, COMUNICACIONES Y SOPORTE TÉCNICO</t>
  </si>
  <si>
    <t>PRESIDENCIA DEL DIRECTORIO Y LA GERENCIA GENERAL</t>
  </si>
  <si>
    <t>GERENCIA DE OPERACIONES AERONAUTICAS</t>
  </si>
  <si>
    <t>ÁREA DE DESARROLLO PERSONAL</t>
  </si>
  <si>
    <t>EQUIPO MANTENIMIENTO SISTEMAS DE AYUDAS LUMINOSAS</t>
  </si>
  <si>
    <t>GERENCIA CENTRAL DE ADMINISTRACION Y FINANZAS</t>
  </si>
  <si>
    <t>ÁREA DE SISTEMAS DE COMUNICACIONES AERONAUTICAS Y EL EQUIPO DE MANTENIMIENTO DE SISTEMAS DE CONMUTACION ELECTRONICA</t>
  </si>
  <si>
    <t>GERENCIA DE TECNOLOGIA AERONAUTICA</t>
  </si>
  <si>
    <t>ÁREA DE INFRAESTRUCTURA Y TITULACIONES</t>
  </si>
  <si>
    <t>GERENCIA DE SISTEMA DE LA GESTION DE LA SEGURIDAD OPERACIONAL</t>
  </si>
  <si>
    <t>GTIC Y GTA</t>
  </si>
  <si>
    <t>AREA DE COSTOS Y TARIFAS</t>
  </si>
  <si>
    <t>ÁREA DE CENTRO DE INSTRUCCIÓN DE AVIACIÓN CIVIL</t>
  </si>
  <si>
    <t>EQUIPO DE SEGURIDAD Y SALUD EN EL TRABAJO</t>
  </si>
  <si>
    <t>EL AREA DE CONTROL PATRIMONIAL</t>
  </si>
  <si>
    <t>AREA DE RELACIONES LABORALES - GGTH</t>
  </si>
  <si>
    <t>AREA DE CENTRO DE INSTRUCCION DE AVIACION CIVIL</t>
  </si>
  <si>
    <t>AREA DE SISTEMAS DE VIGILANCIA AEREA</t>
  </si>
  <si>
    <t>EQUIPO DE MANTENIMIENTO DE SISTEMAS DE AYUDAS LUMINOSAS</t>
  </si>
  <si>
    <t>EQUIPO DE GENERACION ELECTRICA Y AIRE ACOND</t>
  </si>
  <si>
    <t>PACIFICO COMPAÑIA DE SEGUROS Y REASEGUROS SA</t>
  </si>
  <si>
    <t>ENGINEERING GROUP TO WORLD REMO EIRL</t>
  </si>
  <si>
    <t>SAMA OCUPACIONAL EIRL</t>
  </si>
  <si>
    <t>SAR SERVIS SAC</t>
  </si>
  <si>
    <t>CONSORCIO MORGAN DEL ORIENTE SAC- ARSENAL SECURITY SAC</t>
  </si>
  <si>
    <t>VASQUEZ VASQUEZ LUIS GUILLERMO</t>
  </si>
  <si>
    <t>DP COMUNICACIONES SAC</t>
  </si>
  <si>
    <t>VAYJ SAC</t>
  </si>
  <si>
    <t>SERVIMEC INGS SAC</t>
  </si>
  <si>
    <t>RICOH DEL PERU SAC</t>
  </si>
  <si>
    <t>AERO TRANSPORTE SA</t>
  </si>
  <si>
    <t>TECNOLOGIA EN SISTEMAS SA TECNOSYS</t>
  </si>
  <si>
    <t>JAPAN TECH SAC</t>
  </si>
  <si>
    <t>CASTRO CAVAGNARO DE TRIGOSO MERCEDES DORA ILIS</t>
  </si>
  <si>
    <t>SAVAR AGENTES DE ADUANA SA</t>
  </si>
  <si>
    <t>CONSORCIO E2 TEAM  ASOCIADOS</t>
  </si>
  <si>
    <t>INGECORP PERU SAC</t>
  </si>
  <si>
    <t>CONSORCIO SISTEMAS FONAFE V</t>
  </si>
  <si>
    <t>PEREZ ESPEZA HARUMI ELSIRA</t>
  </si>
  <si>
    <t>VERA AUDITORES Y ASOCIADOS SCRL</t>
  </si>
  <si>
    <t>PEZO ROJAS ELLIOT CESAR</t>
  </si>
  <si>
    <t>SUICA HUAMANI LUIS FERNANDO</t>
  </si>
  <si>
    <t>IRON MOUNTAIN PERU SA</t>
  </si>
  <si>
    <t>QUIROZ CHIHUAN LUIS RAFAEL</t>
  </si>
  <si>
    <t>FERNANDEZ OSTOS JULIO CRISPIN</t>
  </si>
  <si>
    <t>JM RODRIGUEZ AUTOMOTRIZ EIRL</t>
  </si>
  <si>
    <t>SIPAN SANCHEZ STEPHANY</t>
  </si>
  <si>
    <t>CHECK Y GO SAC</t>
  </si>
  <si>
    <t>LAY ABOGADOS EIRL</t>
  </si>
  <si>
    <t>JORGE EDUARDO TORRES TEMOCHE</t>
  </si>
  <si>
    <t>SOFT &amp; NET SOLUTIONS SAC</t>
  </si>
  <si>
    <t>GTD PERU SA</t>
  </si>
  <si>
    <t>CHANAMOTH OVERSLULIJS HILLARY CELESTE</t>
  </si>
  <si>
    <t>CEDER CONSULTORIA EIRL</t>
  </si>
  <si>
    <t>COMSA INDUSTRIAL PERU SAC</t>
  </si>
  <si>
    <t>LAOS, AGUILAR, LIMAS &amp; ASOCIADOS ABOGADOS SCRL</t>
  </si>
  <si>
    <t>POLYSISTEMAS CORP SAC</t>
  </si>
  <si>
    <t>AI INVERSIONES PALO ALTO II SAC</t>
  </si>
  <si>
    <t>RUBEN GOMEZ SANCHEZ SOTO</t>
  </si>
  <si>
    <t>JOSSELYN LEIDY DIOSES ROJAS</t>
  </si>
  <si>
    <t>VOYSEST FLORES JULIO GERONIMO</t>
  </si>
  <si>
    <t>MELL ITURRIZAGA ESPERANZA TERESA</t>
  </si>
  <si>
    <t>INNOVA TECNOLOGIA CORP SAC</t>
  </si>
  <si>
    <t>LOPEZ ALTAMIRANO DEYANIRA YISSELL</t>
  </si>
  <si>
    <t>PABON GUERRERO ZOILA NORMA</t>
  </si>
  <si>
    <t>AMERICATEL PERU SA</t>
  </si>
  <si>
    <t>NEXTNET SAC</t>
  </si>
  <si>
    <t>COPISERVICE EIRL</t>
  </si>
  <si>
    <t>EXPERIAN PERU SAC</t>
  </si>
  <si>
    <t>RENAN LEANDRO ORTEGA BEDREGAL</t>
  </si>
  <si>
    <t>CONSORCIO FALCON, DALY OTERO - GONZALEZ VALDIVIA  ABOGADOS</t>
  </si>
  <si>
    <t>LA INVERSIONES SAC</t>
  </si>
  <si>
    <t>GLOBAL BUSINESS LATAM SAC</t>
  </si>
  <si>
    <t>INNOVA DIGITAL SOLUTIONS SAC - INDIGITAL</t>
  </si>
  <si>
    <t>INVERSIONES KELS SAC</t>
  </si>
  <si>
    <t>CONSTRUCTORA E INVERSIONES SAN JUAN BAUTISTA SAC</t>
  </si>
  <si>
    <t>MORENO LAMA YESENIA BRIGIT</t>
  </si>
  <si>
    <t>BAQUIJANO CARAZZA JOSE DANIEL 
(GRUPO LOGISTICO BAQUIJANO)</t>
  </si>
  <si>
    <t>SANITAS PERU SA - EPS</t>
  </si>
  <si>
    <t>TELEFONICA DEL PERU SAA</t>
  </si>
  <si>
    <t>HSE GOLDEN SOLUTION SAC</t>
  </si>
  <si>
    <t>SATELCAR PERU SA</t>
  </si>
  <si>
    <t>TECNOLOGIAS ECOLOGICAS PRISMA SAC</t>
  </si>
  <si>
    <t>ÑURITA SERVICE PRIF SAC</t>
  </si>
  <si>
    <t>PRAXIS CORPREM SAC</t>
  </si>
  <si>
    <t>RIMAC SEGUROS Y REASEGUROS</t>
  </si>
  <si>
    <t>TRUJILLO BIENES Y MULTISERVICIOS EIRL</t>
  </si>
  <si>
    <t>MARCO BELGRANO ESPINOZA ESPINOZA</t>
  </si>
  <si>
    <t>CONSORCIO SUPERVISOR DEL SUR</t>
  </si>
  <si>
    <t>AMAZON CHUYA GENERALITY SAC</t>
  </si>
  <si>
    <t>ASCENSORES JY SOCIEDAD ANONIMA CERRADA</t>
  </si>
  <si>
    <t>SANTILLAN SALAS GRECIA MELITHA</t>
  </si>
  <si>
    <t>GRUPO GENERAL SERVICE DEL ORIENTE SAC</t>
  </si>
  <si>
    <t>SALAZAR ACUACHI JOSE VICTOR</t>
  </si>
  <si>
    <t>PERU SECURE E NET SAC</t>
  </si>
  <si>
    <t>ISETEK SA</t>
  </si>
  <si>
    <t>GRUPO PRIME CONSULTORES SAC</t>
  </si>
  <si>
    <t>ARQUI MUEBLES PERU SAC</t>
  </si>
  <si>
    <t>DOMINIUM TECHNOLOGY EIRL</t>
  </si>
  <si>
    <t>FINA STAMP PERU SAC</t>
  </si>
  <si>
    <t>KYNDRYL PERU SAC</t>
  </si>
  <si>
    <t>ASCENSORES JY SAC</t>
  </si>
  <si>
    <t>INDRA SISTEMAS SA</t>
  </si>
  <si>
    <t>BELZAR CONSULTORA Y CONSTRUCTORA S.A.C.</t>
  </si>
  <si>
    <t>SOFT  NET SOLUTIONS SAC</t>
  </si>
  <si>
    <t>MAGUSE INGENIERIA Y SOLUCIONES LOGISTICAS SAC</t>
  </si>
  <si>
    <t>SAN PABLO CALIDAD Y PROFESIONALISMO SAC</t>
  </si>
  <si>
    <t>GEODESIA Y TOPOGRAFIA SAC</t>
  </si>
  <si>
    <t>CLEAR FOR TAKE OFF SAC</t>
  </si>
  <si>
    <t>EXTINTORES WIESSE EIRL</t>
  </si>
  <si>
    <t>CAMBIO Y GERENCIA SAC</t>
  </si>
  <si>
    <t>CONTASISCORP SAC</t>
  </si>
  <si>
    <t>HEYSERG SAC</t>
  </si>
  <si>
    <t>VMO CONSULTORES MEDICOS SAC</t>
  </si>
  <si>
    <t>CONSORCIO E2 TEAM &amp; ASOCIADOS</t>
  </si>
  <si>
    <t>SALICRU NEW ENERGY SAC</t>
  </si>
  <si>
    <t>AYALA AMESQUITA WILBER ANDRES</t>
  </si>
  <si>
    <t>TAMASHIRO &amp; RAMIREZ CONSULTORES SRLTDA</t>
  </si>
  <si>
    <t>ESTUDIO LLONA Y BUSTAMANTE ABOGADOS SAC</t>
  </si>
  <si>
    <t>INFINITEK SAC</t>
  </si>
  <si>
    <t>FACTORIA INGENIERIA GYM SAC</t>
  </si>
  <si>
    <t>SALUD OCUPACIONAL INTEGRADA SAC</t>
  </si>
  <si>
    <t>SERVICIOS PAMA SALUD EIRL</t>
  </si>
  <si>
    <t>ECOZONO SAC</t>
  </si>
  <si>
    <t>LA POSITIVA SEGUROS Y REASEGUROS</t>
  </si>
  <si>
    <t>DAT LATAM SERVICES SAC</t>
  </si>
  <si>
    <t>GRAFINAL DEL PERU</t>
  </si>
  <si>
    <t>RCR CONSULTORES SAC</t>
  </si>
  <si>
    <t>RENTAEQUIPOS LEASING PERU SA</t>
  </si>
  <si>
    <t>SERVICIOS GERENCIALES Y COMERCIALES SA</t>
  </si>
  <si>
    <t>KILOWATT SERVIS SAC</t>
  </si>
  <si>
    <t>SUNIX TECH SAC</t>
  </si>
  <si>
    <t>001-001-231435</t>
  </si>
  <si>
    <t>001-020-1500</t>
  </si>
  <si>
    <t>001-001-236765</t>
  </si>
  <si>
    <t>001-023-29754</t>
  </si>
  <si>
    <t>001-001-228487</t>
  </si>
  <si>
    <t>001-023-29870</t>
  </si>
  <si>
    <t>001-001-244073</t>
  </si>
  <si>
    <t>001-001-238701</t>
  </si>
  <si>
    <t>001-001-240132</t>
  </si>
  <si>
    <t>001-001-243637</t>
  </si>
  <si>
    <t>001-001-228557</t>
  </si>
  <si>
    <t>001-001-237009</t>
  </si>
  <si>
    <t>001-001-241658</t>
  </si>
  <si>
    <t>001-001-234937</t>
  </si>
  <si>
    <t>001-001-244453</t>
  </si>
  <si>
    <t>001-001-240499</t>
  </si>
  <si>
    <t>001-001-243492</t>
  </si>
  <si>
    <t>001-001-239937</t>
  </si>
  <si>
    <t>001-001-238057</t>
  </si>
  <si>
    <t>001-001-244070</t>
  </si>
  <si>
    <t>001-001-240229</t>
  </si>
  <si>
    <t>001-001-239027</t>
  </si>
  <si>
    <t>001-001-242265</t>
  </si>
  <si>
    <t>001-001-238060</t>
  </si>
  <si>
    <t>001-001-240863</t>
  </si>
  <si>
    <t>001-001-244128</t>
  </si>
  <si>
    <t>001-001-238764</t>
  </si>
  <si>
    <t>001-001-243539</t>
  </si>
  <si>
    <t>001-001-243481</t>
  </si>
  <si>
    <t>001-001-243327</t>
  </si>
  <si>
    <t>001-001-237716</t>
  </si>
  <si>
    <t>001-001-241739</t>
  </si>
  <si>
    <t>001-001-239540</t>
  </si>
  <si>
    <t>001-001-240915</t>
  </si>
  <si>
    <t>001-001-244476</t>
  </si>
  <si>
    <t>001-001-243497</t>
  </si>
  <si>
    <t>001-001-231763</t>
  </si>
  <si>
    <t>001-001-227773</t>
  </si>
  <si>
    <t>001-001-240876</t>
  </si>
  <si>
    <t>001-001-244072</t>
  </si>
  <si>
    <t>OS 001-001-237221, OS 001-001-237223, OS 001-001-237224, OC 001-001-237222, OC 001-001-237225, OC 001-001-237226, OC 001-001-237234, OC 001-001-237235, OC 001-001-237236, OC 001-001-237237, OC 001-001-237241</t>
  </si>
  <si>
    <t>001-001-237698</t>
  </si>
  <si>
    <t>001-001-244305</t>
  </si>
  <si>
    <t>001-001-226982</t>
  </si>
  <si>
    <t>001-001-243824</t>
  </si>
  <si>
    <t>001-001-231102, 001-001-237587</t>
  </si>
  <si>
    <t>001-001-242951</t>
  </si>
  <si>
    <t>001-001-240174</t>
  </si>
  <si>
    <t>001-001-243153</t>
  </si>
  <si>
    <t>001-001-243735</t>
  </si>
  <si>
    <t>001-001-235734</t>
  </si>
  <si>
    <t>001-001-240928</t>
  </si>
  <si>
    <t>001-001-244199</t>
  </si>
  <si>
    <t>001-001-227774</t>
  </si>
  <si>
    <t>001-001-244515</t>
  </si>
  <si>
    <t>001-001-233114</t>
  </si>
  <si>
    <t>001-001-244385</t>
  </si>
  <si>
    <t>001-093-112</t>
  </si>
  <si>
    <t>001-001-229870</t>
  </si>
  <si>
    <t>001-001-229871</t>
  </si>
  <si>
    <t>001-001-232424</t>
  </si>
  <si>
    <t>001-001-240319</t>
  </si>
  <si>
    <t>001-092-5863</t>
  </si>
  <si>
    <t>001-001-238122</t>
  </si>
  <si>
    <t>001-001-240172</t>
  </si>
  <si>
    <t>001-093-128</t>
  </si>
  <si>
    <t>001-023-30471</t>
  </si>
  <si>
    <t>001-001-242443</t>
  </si>
  <si>
    <t>001- 021-32033, 001-023-30398, 001-026-15617, 001-030-7939, 001-051-12315, 001-063-7224, 001-064-3359, 001-092-6643, 001-093-108, 001-061-8602</t>
  </si>
  <si>
    <t>001-001-244944</t>
  </si>
  <si>
    <t>001-001-240421</t>
  </si>
  <si>
    <t>001-001-228709</t>
  </si>
  <si>
    <t>001-001-245119</t>
  </si>
  <si>
    <t>001-001-240355</t>
  </si>
  <si>
    <t>001-001-244388</t>
  </si>
  <si>
    <t>001-001-236483</t>
  </si>
  <si>
    <t>001-001-240593</t>
  </si>
  <si>
    <t>001-059-3971</t>
  </si>
  <si>
    <t>001-020-2004, 001-022-17219, 001-024-15056, 001-027-2482, 001-029-12667, 001-053-8390, 001-054-2635, 001-055-8184, 001-057-1740, 001-069-4291</t>
  </si>
  <si>
    <t>001-023-30771</t>
  </si>
  <si>
    <t>001-052-5454, 001-021-32309, 001-051-12429, 001-092-6887, 001-093-148, 001-061-8644, 001-030-8070, 001-063-7435, 001-026-15712, 001-064-3424</t>
  </si>
  <si>
    <t>001-001-245234</t>
  </si>
  <si>
    <t>001-001-245237</t>
  </si>
  <si>
    <t>001-093-111</t>
  </si>
  <si>
    <t>001-023-30748</t>
  </si>
  <si>
    <t>001-023-30754</t>
  </si>
  <si>
    <t>001-056-5677</t>
  </si>
  <si>
    <t>001-093-127</t>
  </si>
  <si>
    <t>001-056-5339,001-056-5890</t>
  </si>
  <si>
    <t>001-059-4222</t>
  </si>
  <si>
    <t>001-001-242743</t>
  </si>
  <si>
    <t>001-001-243148</t>
  </si>
  <si>
    <t>001-001-244445</t>
  </si>
  <si>
    <t>001-001-242465</t>
  </si>
  <si>
    <t>001-052-5456, 001-021-32355, 001-051-12457, 001-023-30839, 001-092-6948, 001-061-8649, 001-093-153, 001-030-8079, 001-063-7467, 001-026-15726</t>
  </si>
  <si>
    <t>001-001-240673</t>
  </si>
  <si>
    <t>001-024-15229, 001-027-2546, 001-020-2212, 001-054-2718, 001-069-4393, 001-029-12832, 001-055-8284, 001-022-17444, 001-053-8471, 001-057-1787</t>
  </si>
  <si>
    <t>GCAF.GL.1.452.2023.M, GCAP.AS.1.0565.2023.M</t>
  </si>
  <si>
    <t>001-018-1153, 001-056-5885, 001-011-20013, 001-059-4373, 001-060-5106, 001-032-2386, 001-025-19964, 001-066-3936, 001-028-21334, 001-068-7941, 001-070-7116</t>
  </si>
  <si>
    <t>001-023-30765</t>
  </si>
  <si>
    <t>001-001-231103, 001-001-237046</t>
  </si>
  <si>
    <t>001-001-243911</t>
  </si>
  <si>
    <t>001-023-30190</t>
  </si>
  <si>
    <t>001-001-244797</t>
  </si>
  <si>
    <t>001-001-244456</t>
  </si>
  <si>
    <t>001-023-30294</t>
  </si>
  <si>
    <t>001-001-243565</t>
  </si>
  <si>
    <t>001-001-244863</t>
  </si>
  <si>
    <t>001-001-244968</t>
  </si>
  <si>
    <t>001-001-244857</t>
  </si>
  <si>
    <t>001-001-223494</t>
  </si>
  <si>
    <t>001-001-243741, 001 - 001 - 244936</t>
  </si>
  <si>
    <t>001-001-239810</t>
  </si>
  <si>
    <t>001-001-237010</t>
  </si>
  <si>
    <t>001-001-245302</t>
  </si>
  <si>
    <t>001-001-245651</t>
  </si>
  <si>
    <t>001-001-244232</t>
  </si>
  <si>
    <t>001-001-245614</t>
  </si>
  <si>
    <t>001-001-231833</t>
  </si>
  <si>
    <t>001-001-242210</t>
  </si>
  <si>
    <t>001-001-244404</t>
  </si>
  <si>
    <t>001-001-244466</t>
  </si>
  <si>
    <t>001-001-227591</t>
  </si>
  <si>
    <t>001-001-245110</t>
  </si>
  <si>
    <t xml:space="preserve"> 001-001-245046</t>
  </si>
  <si>
    <t>001-001-244959</t>
  </si>
  <si>
    <t>001-001-242279</t>
  </si>
  <si>
    <t>001-001-245810</t>
  </si>
  <si>
    <t>001-001-245654</t>
  </si>
  <si>
    <t>001-001-245805</t>
  </si>
  <si>
    <t>001-001-241644</t>
  </si>
  <si>
    <t>001-070-7355, 001-056-6072</t>
  </si>
  <si>
    <t>001-001-244815</t>
  </si>
  <si>
    <t>001-001-245948</t>
  </si>
  <si>
    <t>001-001-245358</t>
  </si>
  <si>
    <t>001-001-244958</t>
  </si>
  <si>
    <t>001-001-244519</t>
  </si>
  <si>
    <t>SERVICIO N° 001-001-245750, COMPRA N° 001-001-245752</t>
  </si>
  <si>
    <t>001-001-244468</t>
  </si>
  <si>
    <t>001-001-245000</t>
  </si>
  <si>
    <t>001-001-245588</t>
  </si>
  <si>
    <t>001-001-244306</t>
  </si>
  <si>
    <t>001-001-245146</t>
  </si>
  <si>
    <t>001-018-1251, 001-056-6066, 001-011-20228, 001-059-4535, 001-060-5286, 001-032-2474, 001-025-20288, 001-066-4064, 001-028-21698, 001-068-8136</t>
  </si>
  <si>
    <t>001-001-243802</t>
  </si>
  <si>
    <t>001-001-245215</t>
  </si>
  <si>
    <t>001-020-1507</t>
  </si>
  <si>
    <t>001-001-245500</t>
  </si>
  <si>
    <t>001-092-5865</t>
  </si>
  <si>
    <t xml:space="preserve"> 001-030-8150</t>
  </si>
  <si>
    <t>001-052-5467, 001-021-32415, 001-051- 12493, 001-092-7017, 001-061-8664, 001-093-166, 001-030-8107, 001-063-7482, 001-026-15742, 001-064-3461</t>
  </si>
  <si>
    <t>001-023-30907</t>
  </si>
  <si>
    <t>SERVICIO N° 001-001-245750</t>
  </si>
  <si>
    <t>001-001-246264</t>
  </si>
  <si>
    <t>001-001-246057</t>
  </si>
  <si>
    <t>001-001-245256</t>
  </si>
  <si>
    <t>001-001-245186</t>
  </si>
  <si>
    <t>001-001-228557, 001-001-240436</t>
  </si>
  <si>
    <t>001-001-246174</t>
  </si>
  <si>
    <t>001-001-245735</t>
  </si>
  <si>
    <t>001-001-237728</t>
  </si>
  <si>
    <t>001-001-246743</t>
  </si>
  <si>
    <t>001-001-245218</t>
  </si>
  <si>
    <t>001-001-243031</t>
  </si>
  <si>
    <t>001-001-245603</t>
  </si>
  <si>
    <t>001-001-246329</t>
  </si>
  <si>
    <t>001-001-230224, 001-001-230223</t>
  </si>
  <si>
    <t>001-001-244826</t>
  </si>
  <si>
    <t>001-001-246090</t>
  </si>
  <si>
    <t>001-001-245785</t>
  </si>
  <si>
    <t>001-001-241612</t>
  </si>
  <si>
    <t>CONTRATACIÓN DEL SERVICIO DE SEGUROS DE RIESGOS HUMANOS</t>
  </si>
  <si>
    <t>CONTRATACION DE UNA EMPRESA DE SERVICIOS COMPLEMENTARIOS PARA QUE BRINDE EL SERVICIO DE COBRANZA PLAYA DE ESTACIONAMIENTO EN LA SEDE AEROPORTUARIA DE JAÉN</t>
  </si>
  <si>
    <t>CONTRATACION DE UN CENTRO MEDICO QUE REALICE EXAMENES MEDICOS OCUPACIONALES</t>
  </si>
  <si>
    <t>SERVICIOS DE INFORMES Y PERIFONEO PARA EL AEROPUERTO INTERNACIONAL DE CUSCO</t>
  </si>
  <si>
    <t>SERVICIO DE VIGILANCIA DE SEGURIDAD DE LA AVIACIÓN CIVIL - AVSEC - A NIVEL NACIONAL</t>
  </si>
  <si>
    <t>SERVICIO DE COBRANZA DEL TUUA PARA EL AEROPUERTO ALEJANDRO VELASCO ASTETE DEL CUSCO</t>
  </si>
  <si>
    <t>CONTRATACIÓN DEL SERVICIO DE ELABORACIÓN DE VIDEOS Y GENERADOIR DE CONTENIDO PARA NUESTRAS PLATAFORMAS DIGITALES</t>
  </si>
  <si>
    <t>CONTRATACIÓN DEL SERVICIO DE MONITOREO DE MEDIOS POR DOCE (12) MESES</t>
  </si>
  <si>
    <t>Contratación de una Empresa Especializada para que realice la Evaluación Psicológica a los candidatos de las Convocatorias Internas y/o Externas de Pe</t>
  </si>
  <si>
    <t>SERVICIO DE ARRENDAMIENTO DE UN SISTEMA ININTERRUMPIDO DE ENERGIA
REDUNDANTE PARA EQUIPOS AERONAUTICOS</t>
  </si>
  <si>
    <t>CONTRATACION SERVICIO DE IMPRESION PARA LAS EMPRESAS BAJO EL AMBITO DE FONAFE</t>
  </si>
  <si>
    <t>CONTRATACION DEL SERVICIO INTEGRAL DE INSPECCIÓN EN VUELO A LOS
SISTEMAS DE AYUDAS A LA AERONAVEGACIÓN ADMINISTRADOS POR CORPAC S.A.
PERIODO 2022-2024</t>
  </si>
  <si>
    <t>SERVICIO DE MANTENIMIENTO DEL SERVIDOR DE METEROLOGIA</t>
  </si>
  <si>
    <t>SERVICIO DE MANTENIMIENTO PREVENTIVO DE LOS VEHICULOS MULTIMARCAS DE LA SEDE CENTRAL DE CORPAC S.A. POR EL PERIODO DE (2) DOS AÑOS</t>
  </si>
  <si>
    <t>SERVIO PARA ASEORAR A LA GCAF REALIZANDO REVISIÓN Y MONITOREO DE LOS REQUERIMIENTOS DE LAS  ÁREAS DE CORPAC BAJO LA LEY DE CONTRATACIONES</t>
  </si>
  <si>
    <t>SERVICIO DE CONTRATACION DEL SERVICIO AGENCIAMIENTO DE ADUANAS</t>
  </si>
  <si>
    <t>SERVICIO DE LIMPIEZA INTEGRAL EN LA SEDE CENTRAL, ESTACIÓN SANTA ROSA Y
CHILLÓN - CORPAC S.A. POR DOS (02) AÑOS</t>
  </si>
  <si>
    <t>CONTRATACION DEL SERVICIO DE RENOVACION DEL SISTEMA INTEGRAL DE TELEFONIA IP</t>
  </si>
  <si>
    <t>SERVICIO FABRICA SOFTWARE 5 INVERSION-NUEVOS DESRROLLOS</t>
  </si>
  <si>
    <t>CONTRATACIÓN SERVICIO DE APOYO DE REVISION Y CONTROL ESTADO DE EJECUCION DEL PRESUPUESTO DE INGRESOS Y GASTOS</t>
  </si>
  <si>
    <t>ASESORÍA TRIBUTARIA Y CONTABLE POR EL PERIODO DE 24 MESES PARA EL ÁREA DE CONTABILIDAD DE LA GERENCIA DE FINANZAS</t>
  </si>
  <si>
    <t>CONTRATACIÓN DE SERVICIO DE VALORIZACIÓN A VALOR RAZONABLE, DETERMINACIÓN DE LA VIDA ÚTIL Y VALOR RESIDUAL, Y DETERIORO DE LOS ACTIVOS FIJOS E INTANGIBLES DE CORPAC S.A. DE ACUERDO A LAS NORMAS INTERNACIONALES DE INFORMACION FINANCIERA – NIIF</t>
  </si>
  <si>
    <t>SERVICIO DE CONTROL Y GESTIÓN DE CONTRATOS EN EL SGCC</t>
  </si>
  <si>
    <t>SERVICIO FABRICA SOFTWARE 5 OPERACION- MANTENIMIENTO SISTEMAS</t>
  </si>
  <si>
    <t>SERVICIO DE MÉDICO CON ESPECIALIDAD EN MEDICINA OCUPACIONAL EN OBSERVANCIA A LA LEY No 29783</t>
  </si>
  <si>
    <t>CONTRATACIÓN SERVICIO DE UNA PERSONA NATURAL CON NEGOCIO O UNA PERSONA JURÍDICA PARA SEGUIMIENTO, PROGRAMACIÓN Y COORDINACIÓN SEGÚN TDR EN EL APCA</t>
  </si>
  <si>
    <t>SERVICIO DE CUSTODIA Y TRASLADO DE CINTAS BACKUP</t>
  </si>
  <si>
    <t>CONTRATACION DE SERVICIO DE ASESORAMIENTO PARA EL DIAGNÓSTICO Y MONITOREO ESTRUCTURAL DE AEROPUERTOS CRITICOS DE CORPAC S.A</t>
  </si>
  <si>
    <t>SERVICIO DE CAMBIO, REPARACION DE LLANTAS Y MANTENIMIENTO DE AROS DE
LOS VEHICULOS DE LA SEDE CENTRAL DE CORPAC S.A. POR PERIODO DE 1 AÑO</t>
  </si>
  <si>
    <t>CONTRATACION DE SERVICIO DE MANTENIMIENTO CORRECTIVO
PARA VEHICULOS MULTIMARCAS DE SEDE CENTRAL-CORPAC S.A. POR UN AÑO</t>
  </si>
  <si>
    <t>SERVICIO DE TRANSPORTE DE PERSONAL PARA EL PERSONAL ADMINISTRATIVO
DE CORPAC S.A. SEDE CENTRAL CALLAO.</t>
  </si>
  <si>
    <t>CONTRATACIÓN DE UNA EMPRESA QUE BRINDE EL SERVICIO DE TRANSPORTE DE PERSONAL PARA EL PERSONAL ADMINISTRATIVO DE CORPAC S.A. SEDE CENTRAL – CALLAO</t>
  </si>
  <si>
    <t>CONTRATACION DEL SERVICIO DE SOPORTE, REGISTRO Y ATENCION A LOS REQUERIMIENTOS DEL AREA DE PLANILLAS DE CORPAC</t>
  </si>
  <si>
    <t>SERVICIO DE INSPECION TECNICA VEHICULAR ORDINARIA, POR UN PLAZO DE 730 DIAS</t>
  </si>
  <si>
    <t>CONTRATACION DE UN ASESOR LEGAL EXTERNO PARA PATROCINAR A CORPAC SAEN EL ARBITRAJE SEGUIDO CON EL CONSORCIO AEROPUERTO</t>
  </si>
  <si>
    <t>CONTRATACION DEL SERVICIO DE MANEJO VEHICULAR PARA LA MOVILIDAD ASIGNADA A LA GCAF DE CORPAC SA</t>
  </si>
  <si>
    <t>CONTRATACIÓN DE SERVICIO DE PLATAFORMA DE FACTURACIÓN ELECTRÓNICA</t>
  </si>
  <si>
    <t>CONTRATACION DEL SERVICIO DE ACCESO A INTERNET</t>
  </si>
  <si>
    <t>SERVICIO DE APOYO EN LA GESTION DE REQUERIMIENTOS DE LOS SISTEMAS DESARROLLADOS</t>
  </si>
  <si>
    <t>CONTRATACION DE COORDINACION PARLAMENTARIA A FAVOR DE LA CORPORACION PERUANA DE AEROPUERTOS Y AVIACION COMERCIAL CORPAC S.A</t>
  </si>
  <si>
    <t>“ADQUISICION DE UN SISTEMA ILS/DME CAT II PARA LA SEGUNDA PISTA DEL AEROPUERTO INTERNACIONAL JORGE CHAVEZ”</t>
  </si>
  <si>
    <t>SERVICIO DE CONSULTORIA JURIDICA Y/O LEGAL EXTERNA EN TEMAS LABORALES</t>
  </si>
  <si>
    <t>SERVICIO DE ATENCIÓN AL USUARIO PARA EQUIPOS INFORMÁTICOS</t>
  </si>
  <si>
    <t xml:space="preserve">CONTRATACIÓN DEL SERVICIO DE GESTIÓN Y CUSTODIA  DE LOS DOCUMENTOS DEL ARCHIVO CENTRAL DOCUMENTARIO DE CORPAC S.A. </t>
  </si>
  <si>
    <t>CONTRATO DE UNA EMPRESA QUE PROVEA UN MEDICO GENERAL Y UNA
ENFERMERA PARA EL TOPICO DEL PAMF CORPAC S.A. ZONA NORTE</t>
  </si>
  <si>
    <t>CONTRATACION DE SERVICIO COMPARTIDO OFFICE 365, BAJO LA MODALIDAD DE CONTRATACION POR ITEMS - ITEM 01 MIGRACION OFFICE 365</t>
  </si>
  <si>
    <t>SERVICIO CONTRATACION DE ESPECIALISTA EN EL SERVICIO DE ASESORAMIENTO
PARA LA GERENCIA GENERAL DE CORPAC S.A.</t>
  </si>
  <si>
    <t>SERVICIO DE CONTROL Y GESTIÓN DE TRÁMITE DE PAGO A PROVEEDORES SPPV</t>
  </si>
  <si>
    <t>SERVCIO DE ASESORAMIENTO EN GERENCIAMIENTO Y MONITOREO PARA LA OPTIMIZACIÓN DE PROCEDIMIENTOS FINANCIEROS Y CONTABLES DE CORPAC S.A.</t>
  </si>
  <si>
    <t>SERVICIO DE MANTENIMIENTO EN EL SOPORTE DE INGRESOS Y CESES DEL PERSONAL DE LA CORPORACION EN EL SISTEMA DE GESTION DE PERSONAL - SIGP DE CORPAC S.A.</t>
  </si>
  <si>
    <t>SOPORTE TÉCNICO IN-SITU CONTRATO ACCESORIO AL CONTRATO PRINCIPAL N.º
GL.027.2022</t>
  </si>
  <si>
    <t>CONTRATACION DE LA IMPLEMENTACION DE LA GESTION DE ECOEFICIENCIA</t>
  </si>
  <si>
    <t>CONTRATACION DEL SERVICIO DE EVALUACION DE AMENAZAS DE PELIGROS QUE PODRIAN AFECTAR LA CONTINUIDAD DE LOS SERVICIOS AEROPORTUARIOS</t>
  </si>
  <si>
    <t>SERVICIO PRIMARIO DE TELEFONIA PARA CORPAC S.A.</t>
  </si>
  <si>
    <t>CONTRATACION DEL SERVICIO DE CENTRO DE DATOS CORPORATIVO, ITEM 2: COMUNICACIONES AL CENTRO DE DATOS</t>
  </si>
  <si>
    <t>CONTRATACION DE SERVICIO DE FOTOCOPIADO PARA LA SEDE CENTRAL DE CORPAC S.A.</t>
  </si>
  <si>
    <t>CONTRATACION DE UNA EMPRESA PRESTADORA DE SERVICIOS DE INFORMACION CREDITICIA Y COMERCIAL DE PERSONAS NATURALES Y JURIDICAS(CENTRAL DE RIESGO).</t>
  </si>
  <si>
    <t>CONTRATACIÓN DEL SERVICIO DE CONSULTORÍA DE OBRA PARA LA SUPERVISIÓN DE LA OBRA: “CONSTRUCCIÓN DE TORRE DE CONTROL AEROPORTUARIA, INFRAESTRUCTURA DE SERVICIOS DE SALVAMENTO Y EXTINCIÓN DE INCENDIOS (SEI) Y TERMINAL DE PASAJEROS EN EL AEROPUERTO DE MOQUEGUA, DISTRITO DE MOQUEGUA, PROVINCIA DE MARISCAL NIETO, DEPARTAMENTO DE MOQUEGUA - META: CONSTRUCCIÓN DE TORRE DE CONTROL”</t>
  </si>
  <si>
    <t>SERVICIO CONTRATACION DE SERVICIOS DE PATROCINIO JUDICIAL EN MATERIA DE DERECHO LABORAL INDIVIDUAL Y COLECTIVO</t>
  </si>
  <si>
    <t>“CONTRATACION DEL SERVICIO DE TRANSPORTE DE PERSONAL DE CONTROL DE TRANSITO AÉREO – CTA, PERSONAL OPERACIONAL Y TÉCNICO – TURNO SALIDA 07:00 AM Y 07:00 PM Y TURNO ENTRADA 07:00 AM Y 07:00 PM.”</t>
  </si>
  <si>
    <t>MANTENIMIENTO PREVENTIVO Y CORRECTIVO DEL HARDWARE,
ACTUALIZACIÓN DEL SISTEMA TUUA - AEROPUERTOS DE ILO Y JAÉN</t>
  </si>
  <si>
    <t>RECONOCIMIENTO POR INCREMENTO AL RMV DEL CONTRATO Nº GL.010.2021 SERVICIO DE SEGURIDAD DE LA AVIACION CIVIL EN CORPAC A NIVEL NACIONAL.</t>
  </si>
  <si>
    <t>CONTRATACIÓN DEL SERVICIO DE DESARROLLO DE UN SISTEMA PARA LA EMISIÓN
ELECTRONICA DE BOLETAS DE PAGO Y OTROS DOCUMENTOS LABORALES CON
FIRMA DIGITAL</t>
  </si>
  <si>
    <t>“REPARACION DE PISTA DE ATERRIZAJE; CONSTRUCCION DE CERCO; EN EL AEROPUERTO DE MOQUEGUA, DISTRITO DE MOQUEGUA, PROVINCIA MARISCAL NIETO, DEPARTAMENTO MOQUEGUA – META: REPARACION DE CERCO PERIMETRICO”</t>
  </si>
  <si>
    <t>CONTRATACIÓN DE LA EJECUCIÓN DE LA OBRA: “AMPLIACIÓN DE LA ESTACIÓN DEL SERVICIO CONTRA INCENDIOS (SEI) Y VÍA DE ACCESO EN EL AEROPUERTO DEL CUSCO”</t>
  </si>
  <si>
    <t>SERVICIO DE REVISION DE INCONSISTENCIAS Y CONFIGURACION DE COSTOS DE LA CONTABILIDAD REGULATORIA</t>
  </si>
  <si>
    <t>“CONTRATACIÓN DEL SERVICIO DE TRANSPORTE DE PERSONAL PARA LAS INSTALACIONES DE CORPAC S.A. EN LAS SEDES AEROPORTUARIAS DE LA ZONA SUR”</t>
  </si>
  <si>
    <t>CONTRATACIÓN PERSONA NATURAL CON NEGOCIO O UNA PERSONA JURÍDICA
PARA ACTUALIZACIÓN Y SEGUIMIENTO DE LA DOCUMENTACIÓN REGISTRADA EN EL
SISTEMA DE GESTION</t>
  </si>
  <si>
    <t>SERVICIO SEGURO COMPLEMENTARIO DE TRABAJO DE RIESGO - SALUD POR 3 AÑOS DESDE 01.04.21 - SANITAS PERU SA EPS</t>
  </si>
  <si>
    <t>CONTRATACIÓN DEL SERVICIO DE SUSCRIPCIÓN A ORGANISMO INTERNACIONAL DE NAVEGACIÓN AÉREA</t>
  </si>
  <si>
    <t>CONTRATACION DE SERVICIO DE TELEFONIA MOVIL</t>
  </si>
  <si>
    <t>CONTRATACION DEL SERVICIO DE MONITOREO DE AGENTES FISICOS, QUIMICO, BIOLÓGICOS, PSICOLÓGICOS Y DISERGONOMICOS A NIVEL NACIONAL Y EN CADA SEDE AEROPORT</t>
  </si>
  <si>
    <t>SERVICIO DE RASTREO POR SISTEMA DE GPS POR EL PERIODO DE 24 MESES DE 54 VEHICULOS</t>
  </si>
  <si>
    <t>SERVICIO DE RECOJO Y DISPOSICION FINAL DE RESIDUOS SOLIDOS Y PELIGROSOS
DE LAS INSTALACIONES DE LA SEDE CENTRAL ESTACION STA. ROSA Y CHILLON DE
CORPAC</t>
  </si>
  <si>
    <t>CONTRATACION DE SERVICIO DE UNA EMPRESA DE SERVICIOS COMPLEMENTARIOS PARA QUE BRINDE EL SERVICIO DE COBRANZA DE LA PLAYA DE ESTACIONAMIENTO EN LA SEDE AEROPORTUARIA DE JAUJA</t>
  </si>
  <si>
    <t>“CONTRATACIÓN DEL SERVICIO DE TRANSPORTE DE PERSONAL PARA LAS
INSTALACIONES DE CORPAC S.A. EN LAS SEDES AEROPORTUARIAS DE LA ZONA
NORTE, PERIODO DE 730 DÍAS CALENDARIO”</t>
  </si>
  <si>
    <t>CONTRATACIÓN DE SERVICIO DE LIMPIEZA INTEGRAL PARA LAS
INSTALACIONES DE CORPAC S.A. EN LAS SEDES AEROPORTUARIAS DE LA ZONA
SUR – ÍTEM N.º 2</t>
  </si>
  <si>
    <t>CONTRATACION DE SEGUROS PATRIMONIALES</t>
  </si>
  <si>
    <t>CONTRATACIÓN DE LA EJECUCIÓN DE LA OBRA:
“CONSTRUCCIÓN DE TORRE DE CONTROL AEROPORTUARIA, INFRAESTRUCTURA DE SERVICIOS DE SALVAMENTO Y EXTINCIÓN DE INCENDIOS (SEI) Y TERMINAL DE PASAJEROS EN EL AEROPUERTO DE MOQUEGUA, DISTRITO DE MOQUEGUA, PROVINCIA DE MARISCAL NIETO, DEPARTAMENTO DE MOQUEGUA – META: CONSTRUCCION DE TORRE DE CONTROL”</t>
  </si>
  <si>
    <t>CONTRATACIÓN DE LA EJECUCIÓN DE LA OBRA:
“MANTENIMIENTO DE LOS PAVIMENTOS DE LA PISTA DE ATERRIZAJE, CALLES DE RODAJE Y PLATAFORMA DE AERONAVES DEL AEROPUERTO DEL CUSCO”</t>
  </si>
  <si>
    <t>CONTRATACIÓN DEL SERVICIO DE CONSULTORÍA DE OBRA PARA LA
SUPERVISIÓN DE LA OBRA:
“MANTENIMIENTO DE LOS PAVIMENTOS DE LA PISTA DE ATERRIZAJE, CALLES
DE RODAJE Y PLATAFORMA DE AERONAVES DEL AEROPUERTO DE CUSCO”.</t>
  </si>
  <si>
    <t>MANTENIMIENTO PREVENTIVO Y CORRECTIVO DEL HARDWARE, ACTUALIZACIÓN DEL SISTEMA TUUA - AEROPUERTOS DE HUANUCO Y JAUJA</t>
  </si>
  <si>
    <t>CONTRATACIÓN DEL SERVICIO DE CONSULTORÍA PARA LA SUPERVISIÓN DE LA OBRA: “REPARACIÓN DE PISTA DE ATERRIZAJE; CONSTRUCCIÓN DE CERCO; EN EL (LA) AEROPUERTO DE MOQUEGUA, DISTRITO DE MOQUEGUA, PROVINCIA MARISCAL NIETO, DEPARTAMENTO MOQUEGUA - META: REPARACIÓN DE CERCO PERIMÉTRICO”</t>
  </si>
  <si>
    <t>CONTRATACIÓN DE UNA EMPRESA DE SERVICIOS COMPLEMENTARIOS PARA QUE BRINDE EL SERVICIO DE COBRANZA DE PLAYA DE ESTACIONAMIENTO PARA LA SEDE DE HUANUCO</t>
  </si>
  <si>
    <t>SERVICIO DE ASESORMIENTO PARA EL DIRECTORIO DE CORPAC S.A. ENCARGADO
DEL MONITOREAR EL CUMPLIMIENTO DE ACCIONES DEL COMITÉ DE ACTIVOS
CONFORMADO MEDIA</t>
  </si>
  <si>
    <t>SEGURO DE ACCIDENTES PERSONALES - COMISION DE SERVICIO</t>
  </si>
  <si>
    <t>SERVICIO DE MANTENIMIENTO CORRECTIVO DEL ASCENSOR DEL CENTRO DE CONTROL DE TRANSITO AEREO ZONA SUR DE CORPAC S.A.</t>
  </si>
  <si>
    <t>CONTRATACIÓN DEL SERVICIO DE EVALUACIÓN, ASESORAMIENTO Y SOPORTE EN LA GESTIÓN DE SEGURIDAD Y SALUD EN EL TRABAJO DE CORPAC S.A.</t>
  </si>
  <si>
    <t>CONTRATACIÓN DEL SERVICIO DE LIMPIEZA INTEGRAL PARA LAS INSTALACIONES DE CORPAC S.A. EN LA SEDES AEROPORTUARIAS DE LAS ZONAS NORTE, SUR Y ORIENTE – ÍTEM N° 2”</t>
  </si>
  <si>
    <t>SERVICIO DE PLATAFORMA DE LA FIRMA DIGITAL MODALIDAD SAAS</t>
  </si>
  <si>
    <t>CONTRATACIÓN SERVICIO DE LIMPIEZA INTEGRAL PARA LAS INSTALACIONES DE CORPAC S.A. EN LAS SEDES AEROPORTUARIAS DE LA ZONA NORTE - ITEM N° 1</t>
  </si>
  <si>
    <t>CONTRATACIÓN DE SERVICIO DE “LIMPIEZA INTEGRAL PARA LAS INSTALACIONES DE CORPAC S.A. EN LAS SEDES AEROPORTUARIAS DE LA ZONA ORIENTE, PERIODO DE 730 DÍAS CALENDARIOS”</t>
  </si>
  <si>
    <t>CONTRATO COMPLEMENTARIO AL CONTRATO N° GL.020.2022, SERVICIO DE URGENCIAS MÉDICAS PARA EL AEROPUERTO INTERNACIONAL ALEJANDRO VELASCO ASTETE DE LA CUSC</t>
  </si>
  <si>
    <t>CONTRATACION DE SERVICIO COMPARTIDO OFFICE 365 - ITEM 02 SERVICIO DE INTERNET</t>
  </si>
  <si>
    <t>CONTRATACION DE SERVICIO DE ASESORAMIENTO EN COMUNICACIÓN DE
GESTIÓN CORPORATIVA PARA CORPAC S.A.</t>
  </si>
  <si>
    <t>Adquisicion de Certificados para los Dominios de CORPAC SA</t>
  </si>
  <si>
    <t>MANTENIMIENTO EQUIPOS GPS R10 - TRIMBLE</t>
  </si>
  <si>
    <t>SERVICIO DE MANTENIMIENTO DE SISTEMA DE PERIFONEO Y TUUA FIDS PARA EL
AEROPUERTO INTERNACIONAL DEL CUSCO.</t>
  </si>
  <si>
    <t>CONTRATACION DE SERVICIO DE CONSULTORIA PARA LA IMPLEMENTACION Y
MEJORA DE LA GESTION DE CUMPLIMIENTO NORMATIVO EN CORPAC S.A.</t>
  </si>
  <si>
    <t>CONTRATACION DE PERSONA NATURAL O JURIDICA EN TEMAS DE GESTION DE RIESGOS OPERACIONALES Y RELACIONADOS CON OPERACIONES AEROPORTUARIAS</t>
  </si>
  <si>
    <t>SERVICIO DE ASESORÍA PARA EL APOYO TECNICO EN EL PROCESO DE IMPLEMENTACIÓN DEL SISTEMA DE PREVENCION DE LAVADO DE ACTIVOS Y FINANCIAMIENTO DEL TERROR</t>
  </si>
  <si>
    <t>CONFECCION Y SUMINISTRO DE SELLOS AUTOMATICOS Y CONSUMIBLES, TARJETAS DE PRESENTACION PARA USO DE LAS DEPENDENCIAS DE CORPAC S.A.</t>
  </si>
  <si>
    <t>CONTRATACION DEL SERVICIO DE CENTRO DE DATOS CORPORATIVO - INFRAESTRUCTURA DE CENTRO DE DATOS</t>
  </si>
  <si>
    <t>SERVICIO DE MANTENIMIENTO DEL ASCENSOR DEL CENTRO DE CONTROL DE TRANSITOAEREO POR 24 MESES</t>
  </si>
  <si>
    <t>SOPORTE TÉCNICO</t>
  </si>
  <si>
    <t>CONTRATACION DE UNA EMPRESA PARA LA ORGANIZACION Y EJECUCION DEL
PROGRAMA DE INTEGRACIÒN CORPORATIVA CORPAC 2023</t>
  </si>
  <si>
    <t>“SERVICIO DE EXCAVACIÓN, SUMINISTRO E
INSTALACIÓN DE TUBERÍA ELÉCTRICA SAP DE 2”, RELLENADO DE
ZANJA Y TENDIDO MANUAL DE FIBRA ÓPTICA ENTRE LA FUTURA
UBICACIÓN DEL CEILÓMETRO 16L AL ACTUAL FAR FIELD MONITOR
16L DE LA PISTA 16L/34r EN EL AIJCh”</t>
  </si>
  <si>
    <t>serv.para el saneamiento patrimonial de corpac sa de acuerdo a la ley de sociedades y la  directiva de corporativa gestión empresarial de fonafe y trib</t>
  </si>
  <si>
    <t>CONTRATACIÓN DEL SERVICIO DE MANTENIMIENTO DE EQUIPOS DE DATA CENTER</t>
  </si>
  <si>
    <t>servicio de asesoría de orden legal para el Directorio de CORPAC S.A a fin de dar cumplimiento a la implementación de las recomendaciones de FONAFE y</t>
  </si>
  <si>
    <t>SERVICIO DE HABILITACIÓN Y CONSTRUCCIÓN DE SERVICIOS HIGIÉNICOS Y POZO SÉPTICO EN EL VOR DE SALINAS - HUACHO</t>
  </si>
  <si>
    <t>MANTENIMIENTO Y CALIBRACION DE (02) NIVELES AUTOMATICOS PENTAX AFL -320</t>
  </si>
  <si>
    <t>SERVICIO DE CAMBIO REPARACION DE LLANTAS Y MANTTO. DE AROS DE LOS VEHICULOS DE LA SEDE CENTRAL DE CORPAC POR UN PERIODO DE 12 MESES</t>
  </si>
  <si>
    <t>SERVICIO DE GESTION Y CONTROL PARA MEJORAR EL FUNCIONMIENTO DEL AREA
DE SERVICIOS GENERALES</t>
  </si>
  <si>
    <t>SERVICIO DE ELABORACIÓN DE PROCEDIMIENTOS AERONÁUTICOS PARA LA IMPLEMENTACIÓN DEL PLAN NACIONAL DE NAVEGACIÓN AÉREA ELABORADO POR LA AUTORIDAD AERONÁUTICA PARA EL CUMPLIMIENTO DE LA GOA</t>
  </si>
  <si>
    <t>Servicio de Mantenimiento y Recarga de 215 Extintores de la sede Central Corpac 2023</t>
  </si>
  <si>
    <t>SERVICIO DE SIAGNOSTICO E IMPLEMENTACION DE ACCIONES DE MEJORAMIENTO DE CLIMA LABORAL</t>
  </si>
  <si>
    <t>SERVICIO DE SEGUROS DE RIESGOS HUMANOS</t>
  </si>
  <si>
    <t>SERVICIO DE ABASTECIMIENT DE AGUA POTABLE 6 MT3 POR MES</t>
  </si>
  <si>
    <t>CONTRATACIÓN DE SERVICIO DE UNA EMPRESA DE SERVICIOS
COMPLEMENTARIOS PARA QUE BRINDE EL SERVICIO DE COBRANZA DE
LA TARIFA ÚNICA DE USO DE AEROPUERTO – TUUA, EN LA SEDE
AEROPORTUARIA DE YURIMAGUAS Y HUÁNUCO</t>
  </si>
  <si>
    <t>CONTRATACIÓN DEL SERVICIO PARA ELABORAR EL DIAGNOSTICO INTEGRAL DE LA GESTIÓN ESTRATÉGICA DE RECURSOS HUMANOS</t>
  </si>
  <si>
    <t>SERVICIO DE MANTTO. Y REPARACION DE EQUIPO UPS MARCA SALICRU QUE DA RESPALDO A LOS SISTEMAS DE COMM. DEL ACC.</t>
  </si>
  <si>
    <t>SERVICIO DE COMUNICACIONES POR ENLACES DE DATOS AIRE - TIERRA CON BASE EN ACARS PARA INTERCAMBIAR MENSAJES ATC (AFN, ADS-C CPDLC) CON AERONAVES EQUIPADAS CON FANS-1/A QUE VUELAN DENTRO DE LA REGION DE INFORMACION DE VUELOS FIR LIMA</t>
  </si>
  <si>
    <t>CONTRATACION DE SERVICIO DE MANTENIMIENTO CORRECTIVO PARA VEHICULOS MULTIMARCAS DE SEDE CENTRAL-CORPAC S.A. POR UN AÑO</t>
  </si>
  <si>
    <t>CONSULTORÍA P/ACTUALIZACION EXPED.TECNICO OBRA: REMODELAC. SALA CENTRO COMUNICAC. AMHS/AFTN, ADECUACIÓN Y MEJORAM.AMBIENTES EXISTENTES EDIFICIO RADAR</t>
  </si>
  <si>
    <t>CONTRATACION DE SERVICIOS PARA EL APOYO TECNICO EN LA EJECUCION DE ACTIVIDADES PARA RIESGOS DE DESASTRES</t>
  </si>
  <si>
    <t>CONTRATACION DE UN CONDUCTOR PARA EL MANEJO DE VEHICULOS DE LA FLOTA
VEHICULAR DE CORPAC S.A.</t>
  </si>
  <si>
    <t>SERVICIO EVALUACION DE DESEMPEÑO</t>
  </si>
  <si>
    <t>SERVICIO DE CONSULTORÍA EXPERTA EN NEGOCIACIONES COLECTIVAS PARA BRINDAR APOYO A LA GERENCIA DE ADMINISTRACIÓN Y FINANZAS</t>
  </si>
  <si>
    <t>RMV - CONTRATACIÓN DEL SERVICIO DE LIMPIEZA INTEGRAL PARA LAS
INSTALACIONES DE CORPAC S.A. EN LAS SEDES AEROPORTUARIAS DE LAS
ZONAS NORTE, SUR Y ORIENTE – ITEM N° 3”</t>
  </si>
  <si>
    <t>SERVICIO DE CONECTIVIDAD DE LAS SEDES AEROPORTUARIAS EN PROVINCIAS CON LA SEDE PRINCIPAL LIMA”.</t>
  </si>
  <si>
    <t xml:space="preserve">Servicio de Asesoramiento para el directorio de CORPAC SA encargado de monitorear y supervisar la operatividad arptos. Tarapoto Yurimaguas Rioj </t>
  </si>
  <si>
    <t>SERVICIO DE MANTENIMIENTO PREVENTIVO Y SOPORTE TÉCNICO TRIMESTRAL EN LA SEDE DE JAÉN</t>
  </si>
  <si>
    <t>CONTRATACION DEL SERVICIO DE EVALUACIONES DE CONOCIMIENTOS A LOS
POSTULANTES AL CURSO BÁSICO DE CONTROLADORES DE TRÁNSITO AÉREO</t>
  </si>
  <si>
    <t>SERVICIO DE MANTENIMIENTO Y SOPORTE TÉCNICO TRIMESTRAL EN LA SEDE DE ILO</t>
  </si>
  <si>
    <t>“CONTRATACIÓN DE SERVICIO DE MANTENIMIENTO CORRECTIVO DE VEHÍCULO E’ ONE R-18 DEL AEROPUERTO DE NASCA”</t>
  </si>
  <si>
    <t>“SERVICIO DE LIMPIEZA INTEGRAL PARA LAS INSTALACIONES DE CORPAC S.A. EN LAS SEDES AEROPORTUARIAS DE LA ZONA SUR PARA EL PERIODO DE 730 DÍAS CALENDARIOS”</t>
  </si>
  <si>
    <t>CONTRATACIÓN DE UN MÉDICO CON ESPECIALIDAD EN MEDICINA OCUPACIONAL, EN OBSERVANCIA A LA LEY Nº 29783”</t>
  </si>
  <si>
    <t>CONTRATACIÓN DE UNA EMPRESA QUE PROVEA DEL SERVICIO MÉDICO Y
ENFERMERA PARA EL CONSULTORIO MÉDICO DE CORPAC S.A. - ZONA NORTE</t>
  </si>
  <si>
    <t>CONTRATACION DEL SERVICIO DE MOVILIDAD EN CASO DE FALLECIMIENTO DE
COLABORADORES Y FAMILIARES DIRECTOS - SEDE LIMA</t>
  </si>
  <si>
    <t>SERVICIO DE SUCCIÓN, TRANSPORTE Y DISPOSICION FINAL DE AGUAS RESIDUALES Y LIMPIEZA DE UN (1) POZO SÉPTICO UBICADO EN LA ESTACIÓN METEOROLOGÍA DE LIMA</t>
  </si>
  <si>
    <t>CONTRATACION DEL SEGURO OBLIGATORIO DE ACCIDENTES DE TRANSITO SOAT, PARA TODA LA FLOTA VEHICULAR DE CORPAC POR EL PERIODO DE 12 MESES</t>
  </si>
  <si>
    <t>SERVICIO DE ADQUISICION DE 111 CENAS POR NAVIDAD PARA EL PERSONAL
OPERATIVO QUE LABORE EN LAS INSTALACIONES DE CORPAC,TURNO NOCHE EN
DICHA FESTIVIDAD</t>
  </si>
  <si>
    <t>CONTRATACION SERVICIO DE PREVENCION, EVALUACION Y MITIGACION DE LA FATIGA MENTAL EN LOS CONTROLADORES DE TRÁNSITO AÉREO,</t>
  </si>
  <si>
    <t>SERVICIO DE REPARACIÓN INCLUYENDO RESPUESTOS PARA
LA GUILLOTINA SCHNEIDER SENATOR MODELO E-LINE-M-078E</t>
  </si>
  <si>
    <t>SERVICIO PARA LA PRESENTACIÓN DE LIBROS ELECTRÓNICOS A LA SUNAT</t>
  </si>
  <si>
    <t>SERVICIO VALORIZACIÓN A VALOR RAZONABLE DETERMINACIÓN.VIDA UTIL,VALOR RESIDUAL DETERIORO ACTIVOS FIJOS E INTANGIBLES DE CORPAC DE NIIF</t>
  </si>
  <si>
    <t>SERVICIO DE ARRENDAMIENTO DE 03 VEHICULOS PARA LA SEDE CENTRAL HYUNDAI NEW ELANTRA</t>
  </si>
  <si>
    <t>SERVICIO DE MANTENIMIENTO DE TECHO DEL SHELTER DE LA SALA DE REGULADORES DEL AEROPUERTO INTERNACIONAL JORGE CHAVEZ</t>
  </si>
  <si>
    <t>SERVICIO DE FABRICACION E INSTALACION DE SISTEMA DE EXTRACCION DE AIRE
PARA SHELTER RADAR GAMBETTA</t>
  </si>
  <si>
    <t>SERVICIO MANTENIMIENTO PREVENTIVO ANUAL PÓRTICO DETECTOR DE METALES SEDE LIMA</t>
  </si>
  <si>
    <t>S/ 37,948.80</t>
  </si>
  <si>
    <t>CORPAC</t>
  </si>
  <si>
    <t>4TO TRIMESTRE</t>
  </si>
  <si>
    <t>IV TRIMESTRE 2023</t>
  </si>
</sst>
</file>

<file path=xl/styles.xml><?xml version="1.0" encoding="utf-8"?>
<styleSheet xmlns="http://schemas.openxmlformats.org/spreadsheetml/2006/main">
  <numFmts count="1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$-409]* #,##0.00_ ;_-[$$-409]* \-#,##0.00\ ;_-[$$-409]* &quot;-&quot;??_ ;_-@_ "/>
    <numFmt numFmtId="167" formatCode="dd&quot;/&quot;mm&quot;/&quot;yyyy"/>
    <numFmt numFmtId="168" formatCode="d/m/yyyy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40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4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1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1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1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1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2" applyFont="1" applyAlignment="1">
      <alignment wrapText="1"/>
      <protection/>
    </xf>
    <xf numFmtId="0" fontId="12" fillId="0" borderId="0" xfId="72" applyFont="1" applyAlignment="1">
      <alignment horizontal="center" wrapText="1"/>
      <protection/>
    </xf>
    <xf numFmtId="0" fontId="12" fillId="0" borderId="0" xfId="72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2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6" fillId="33" borderId="18" xfId="72" applyFont="1" applyFill="1" applyBorder="1" applyAlignment="1">
      <alignment horizontal="center" vertical="center" wrapText="1"/>
      <protection/>
    </xf>
    <xf numFmtId="0" fontId="6" fillId="33" borderId="11" xfId="72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0" fontId="66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0" fontId="28" fillId="0" borderId="11" xfId="64" applyFont="1" applyBorder="1" applyAlignment="1">
      <alignment horizontal="center" vertical="center" wrapText="1"/>
      <protection/>
    </xf>
    <xf numFmtId="0" fontId="28" fillId="0" borderId="20" xfId="64" applyFont="1" applyBorder="1" applyAlignment="1">
      <alignment horizontal="center" vertical="center" wrapText="1"/>
      <protection/>
    </xf>
    <xf numFmtId="0" fontId="68" fillId="0" borderId="10" xfId="67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vertical="center" wrapText="1"/>
    </xf>
    <xf numFmtId="44" fontId="30" fillId="0" borderId="10" xfId="0" applyNumberFormat="1" applyFont="1" applyBorder="1" applyAlignment="1">
      <alignment horizontal="center" vertical="center" wrapText="1"/>
    </xf>
    <xf numFmtId="44" fontId="68" fillId="35" borderId="10" xfId="0" applyNumberFormat="1" applyFont="1" applyFill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 wrapText="1"/>
    </xf>
    <xf numFmtId="44" fontId="68" fillId="0" borderId="10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166" fontId="68" fillId="35" borderId="10" xfId="0" applyNumberFormat="1" applyFont="1" applyFill="1" applyBorder="1" applyAlignment="1">
      <alignment horizontal="center" vertical="center"/>
    </xf>
    <xf numFmtId="44" fontId="68" fillId="35" borderId="10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0" fontId="68" fillId="35" borderId="10" xfId="0" applyFont="1" applyFill="1" applyBorder="1" applyAlignment="1">
      <alignment horizontal="right" vertical="center"/>
    </xf>
    <xf numFmtId="4" fontId="0" fillId="0" borderId="0" xfId="64" applyNumberFormat="1">
      <alignment/>
      <protection/>
    </xf>
    <xf numFmtId="4" fontId="68" fillId="0" borderId="10" xfId="0" applyNumberFormat="1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67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67" fontId="68" fillId="0" borderId="10" xfId="0" applyNumberFormat="1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168" fontId="68" fillId="0" borderId="10" xfId="0" applyNumberFormat="1" applyFont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1" xfId="64" applyFont="1" applyFill="1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35" borderId="0" xfId="64" applyFont="1" applyFill="1" applyAlignment="1">
      <alignment horizontal="center" vertical="center"/>
      <protection/>
    </xf>
    <xf numFmtId="0" fontId="6" fillId="35" borderId="23" xfId="64" applyFont="1" applyFill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6" fillId="33" borderId="15" xfId="72" applyFont="1" applyFill="1" applyBorder="1" applyAlignment="1">
      <alignment horizontal="center" vertical="center" wrapText="1"/>
      <protection/>
    </xf>
    <xf numFmtId="0" fontId="6" fillId="33" borderId="17" xfId="72" applyFont="1" applyFill="1" applyBorder="1" applyAlignment="1">
      <alignment horizontal="center" vertical="center" wrapText="1"/>
      <protection/>
    </xf>
    <xf numFmtId="0" fontId="12" fillId="0" borderId="0" xfId="72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6" fillId="0" borderId="0" xfId="0" applyFont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64" fillId="33" borderId="24" xfId="0" applyFont="1" applyFill="1" applyBorder="1" applyAlignment="1">
      <alignment horizontal="left"/>
    </xf>
    <xf numFmtId="0" fontId="64" fillId="33" borderId="2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rmal_BSC EGESUR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745456/288922867rad7EAEF.xls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745456/288922867rad7EAEF.xls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745456/288922867rad7EAEF.xls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745456/288922867rad7EAEF.xls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745456/288922867rad7EAEF.xls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745456/288922867rad7EAEF.xls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745456/288922867rad7EAEF.xls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745456/288922867rad7EAEF.xls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745456/288922867rad7EAEF.xls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745456/288922867rad7EAEF.xls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745456/288922867rad7EAEF.xls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745456/288922867rad7EAEF.xls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745456/288922867rad7EAEF.xls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745456/288922867rad7EAEF.xls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745456/288922867rad7EAEF.xls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745456/288922867rad7EAEF.xls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745456/288922867rad7EAEF.xls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745456/288922867rad7EAEF.xls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745456/288922867rad7EAEF.xls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745456/288922867rad7EAEF.xls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745456/288922867rad7EAEF.xls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745456/288922867rad7EAEF.xls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745456/288922867rad7EAEF.xls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745456/288922867rad7EAEF.xls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745456/288922867rad7EAEF.xls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745456/288922867rad7EAEF.xls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745456/288922867rad7EAEF.xls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745456/288922867rad7EAEF.xls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745456/288922867rad7EAEF.xls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745456/288922867rad7EAEF.xls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745456/288922867rad7EAEF.xls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745456/288922867rad7EAEF.xls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745456/288922867rad7EAEF.xls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745456/288922867rad7EAEF.xls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745456/288922867rad7EAEF.xls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745456/288922867rad7EAEF.xls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745456/288922867rad7EAEF.xls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745456/288922867rad7EAEF.xls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745456/288922867rad7EAEF.xls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745456/288922867rad7EAEF.xls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745456/288922867rad7EAEF.xls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745456/288922867rad7EAEF.xls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745456/288922867rad7EAEF.xls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745456/288922867rad7EAEF.xls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745456/288922867rad7EAEF.xls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745456/288922867rad7EAEF.xls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745456/288922867rad7EAEF.xls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745456/288922867rad7EAEF.xls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745456/288922867rad7EAEF.xls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745456/288922867rad7EAEF.xls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745456/288922867rad7EAEF.xls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745456/288922867rad7EAEF.xls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745456/288922867rad7EAEF.xls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745456/288922867rad7EAEF.xls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745456/288922867rad7EAEF.xls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745456/288922867rad7EAEF.xls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745456/288922867rad7EAEF.xls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745456/288922867rad7EAEF.xls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745456/288922867rad7EAEF.xls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745456/288922867rad7EAEF.xls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745456/288922867rad7EAEF.xls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745456/288922867rad7EAEF.xls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745456/288922867rad7EAEF.xls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745456/288922867rad7EAEF.xls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745456/288922867rad7EAEF.xls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745456/288922867rad7EAEF.xls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745456/288922867rad7EAEF.xls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745456/288922867rad7EAEF.xls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745456/288922867rad7EAEF.xls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745456/288922867rad7EAEF.xls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745456/288922867rad7EAEF.xls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745456/288922867rad7EAEF.xls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745456/288922867rad7EAEF.xls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745456/288922867rad7EAEF.xls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745456/288922867rad7EAEF.xls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745456/288922867rad7EAEF.xls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745456/288922867rad7EAEF.xls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745456/288922867rad7EAEF.xls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745456/288922867rad7EAEF.xls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745456/288922867rad7EAEF.xls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745456/288922867rad7EAEF.xls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745456/288922867rad7EAEF.xls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745456/288922867rad7EAEF.xls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745456/288922867rad7EAEF.xls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745456/288922867rad7EAEF.xls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745456/288922867rad7EAEF.xls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745456/288922867rad7EAEF.xls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745456/288922867rad7EAEF.xls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745456/288922867rad7EAEF.xls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745456/288922867rad7EAEF.xls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745456/288922867rad7EAEF.xls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745456/288922867rad7EAEF.xls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745456/288922867rad7EAEF.xls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745456/288922867rad7EAEF.xls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745456/288922867rad7EAEF.xls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745456/288922867rad7EAEF.xls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745456/288922867rad7EAEF.xls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745456/288922867rad7EAEF.xls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745456/288922867rad7EAEF.xls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745456/288922867rad7EAEF.xls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745456/288922867rad7EAEF.xls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745456/288922867rad7EAEF.xls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745456/288922867rad7EAEF.xls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745456/288922867rad7EAEF.xls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745456/288922867rad7EAEF.xls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745456/288922867rad7EAEF.xls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745456/288922867rad7EAEF.xls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745456/288922867rad7EAEF.xls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745456/288922867rad7EAEF.xls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745456/288922867rad7EAEF.xls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745456/288922867rad7EAEF.xls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745456/288922867rad7EAEF.xls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745456/288922867rad7EAEF.xls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745456/288922867rad7EAEF.xls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745456/288922867rad7EAEF.xls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745456/288922867rad7EAEF.xls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745456/288922867rad7EAEF.xls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745456/288922867rad7EAEF.xls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745456/288922867rad7EAEF.xls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745456/288922867rad7EAEF.xls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745456/288922867rad7EAEF.xls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745456/288922867rad7EAEF.xls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745456/288922867rad7EAEF.xls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745456/288922867rad7EAEF.xls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745456/288922867rad7EAEF.xls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745456/288922867rad7EAEF.xls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745456/288922867rad7EAEF.xls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745456/288922867rad7EAEF.xls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745456/288922867rad7EAEF.xls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745456/288922867rad7EAEF.xls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745456/288922867rad7EAEF.xls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745456/288922867rad7EAEF.xls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745456/288922867rad7EAEF.xls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745456/288922867rad7EAEF.xls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745456/288922867rad7EAEF.xls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745456/288922867rad7EAEF.xls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745456/288922867rad7EAEF.xls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745456/288922867rad7EAEF.xls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038918731rad81198.doc" TargetMode="External" /><Relationship Id="rId489" Type="http://schemas.openxmlformats.org/officeDocument/2006/relationships/hyperlink" Target="http://www.seace.gob.pe/mon/docs/procesos/2011/020008/1745456/288922867rad7EAEF.xls" TargetMode="External" /><Relationship Id="rId490" Type="http://schemas.openxmlformats.org/officeDocument/2006/relationships/hyperlink" Target="http://www.seace.gob.pe/mon/docs/procesos/2011/020008/1038918731rad81198.doc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038918731rad81198.doc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745456/288922867rad7EAEF.xls" TargetMode="External" /><Relationship Id="rId495" Type="http://schemas.openxmlformats.org/officeDocument/2006/relationships/hyperlink" Target="http://www.seace.gob.pe/mon/docs/procesos/2011/020008/1038918731rad81198.doc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745456/288922867rad7EAEF.xls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745456/288922867rad7EAEF.xls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745456/288922867rad7EAEF.xls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745456/288922867rad7EAEF.xls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745456/288922867rad7EAEF.xls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745456/288922867rad7EAEF.xls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745456/288922867rad7EAEF.xls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745456/288922867rad7EAEF.xls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745456/288922867rad7EAEF.xls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745456/288922867rad7EAEF.xls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745456/288922867rad7EAEF.xls" TargetMode="External" /><Relationship Id="rId528" Type="http://schemas.openxmlformats.org/officeDocument/2006/relationships/hyperlink" Target="http://www.seace.gob.pe/mon/docs/procesos/2011/020008/1038918731rad81198.doc" TargetMode="External" /><Relationship Id="rId529" Type="http://schemas.openxmlformats.org/officeDocument/2006/relationships/hyperlink" Target="http://www.seace.gob.pe/mon/docs/procesos/2011/020008/1745456/288922867rad7EAEF.xls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745456/288922867rad7EAEF.xls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745456/288922867rad7EAEF.xls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038918731rad81198.doc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745456/288922867rad7EAEF.xls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745456/288922867rad7EAEF.xls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745456/288922867rad7EAEF.xls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745456/288922867rad7EAEF.xls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745456/288922867rad7EAEF.xls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745456/288922867rad7EAEF.xls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745456/288922867rad7EAEF.xls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745456/288922867rad7EAEF.xls" TargetMode="External" /><Relationship Id="rId560" Type="http://schemas.openxmlformats.org/officeDocument/2006/relationships/hyperlink" Target="http://www.seace.gob.pe/mon/docs/procesos/2011/020008/1038918731rad81198.doc" TargetMode="External" /><Relationship Id="rId561" Type="http://schemas.openxmlformats.org/officeDocument/2006/relationships/hyperlink" Target="http://www.seace.gob.pe/mon/docs/procesos/2011/020008/1745456/288922867rad7EAEF.xls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745456/288922867rad7EAEF.xls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038918731rad81198.doc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745456/288922867rad7EAEF.xls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745456/288922867rad7EAEF.xls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745456/288922867rad7EAEF.xls" TargetMode="External" /><Relationship Id="rId575" Type="http://schemas.openxmlformats.org/officeDocument/2006/relationships/hyperlink" Target="http://www.seace.gob.pe/mon/docs/procesos/2011/020008/1038918731rad81198.doc" TargetMode="External" /><Relationship Id="rId576" Type="http://schemas.openxmlformats.org/officeDocument/2006/relationships/hyperlink" Target="http://www.seace.gob.pe/mon/docs/procesos/2011/020008/1745456/288922867rad7EAEF.xls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038918731rad81198.doc" TargetMode="External" /><Relationship Id="rId579" Type="http://schemas.openxmlformats.org/officeDocument/2006/relationships/hyperlink" Target="http://www.seace.gob.pe/mon/docs/procesos/2011/020008/1745456/288922867rad7EAEF.xls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038918731rad81198.doc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745456/288922867rad7EAEF.xls" TargetMode="External" /><Relationship Id="rId585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563225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563225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386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386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451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451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386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386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3867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333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2479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333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2479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333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2479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8575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5810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8575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5810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4765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4514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47650"/>
    <xdr:sp>
      <xdr:nvSpPr>
        <xdr:cNvPr id="23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4514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24765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45148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8562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26" name="Picture 26" descr="http://www.seace.gob.pe/images/icon_excel.jpg">
          <a:hlinkClick r:id="rId17"/>
        </xdr:cNvPr>
        <xdr:cNvSpPr>
          <a:spLocks noChangeAspect="1"/>
        </xdr:cNvSpPr>
      </xdr:nvSpPr>
      <xdr:spPr>
        <a:xfrm>
          <a:off x="323850" y="8562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8575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9048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85750"/>
    <xdr:sp>
      <xdr:nvSpPr>
        <xdr:cNvPr id="28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23850" y="9048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8562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30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23850" y="8562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8575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8562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71475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72675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71475"/>
    <xdr:sp>
      <xdr:nvSpPr>
        <xdr:cNvPr id="33" name="Picture 26" descr="http://www.seace.gob.pe/images/icon_excel.jpg">
          <a:hlinkClick r:id="rId24"/>
        </xdr:cNvPr>
        <xdr:cNvSpPr>
          <a:spLocks noChangeAspect="1"/>
        </xdr:cNvSpPr>
      </xdr:nvSpPr>
      <xdr:spPr>
        <a:xfrm>
          <a:off x="323850" y="72675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371475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72675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37147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101822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371475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101822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371475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9048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371475"/>
    <xdr:sp>
      <xdr:nvSpPr>
        <xdr:cNvPr id="38" name="Picture 26" descr="http://www.seace.gob.pe/images/icon_excel.jpg">
          <a:hlinkClick r:id="rId29"/>
        </xdr:cNvPr>
        <xdr:cNvSpPr>
          <a:spLocks noChangeAspect="1"/>
        </xdr:cNvSpPr>
      </xdr:nvSpPr>
      <xdr:spPr>
        <a:xfrm>
          <a:off x="323850" y="9048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371475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90487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2934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41" name="Picture 26" descr="http://www.seace.gob.pe/images/icon_excel.jpg">
          <a:hlinkClick r:id="rId32"/>
        </xdr:cNvPr>
        <xdr:cNvSpPr>
          <a:spLocks noChangeAspect="1"/>
        </xdr:cNvSpPr>
      </xdr:nvSpPr>
      <xdr:spPr>
        <a:xfrm>
          <a:off x="323850" y="12934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13744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43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23850" y="13744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2934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45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23850" y="12934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3812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2934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371475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11801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371475"/>
    <xdr:sp>
      <xdr:nvSpPr>
        <xdr:cNvPr id="48" name="Picture 26" descr="http://www.seace.gob.pe/images/icon_excel.jpg">
          <a:hlinkClick r:id="rId39"/>
        </xdr:cNvPr>
        <xdr:cNvSpPr>
          <a:spLocks noChangeAspect="1"/>
        </xdr:cNvSpPr>
      </xdr:nvSpPr>
      <xdr:spPr>
        <a:xfrm>
          <a:off x="323850" y="11801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371475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1801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487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487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4765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3744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47650"/>
    <xdr:sp>
      <xdr:nvSpPr>
        <xdr:cNvPr id="53" name="Picture 26" descr="http://www.seace.gob.pe/images/icon_excel.jpg">
          <a:hlinkClick r:id="rId44"/>
        </xdr:cNvPr>
        <xdr:cNvSpPr>
          <a:spLocks noChangeAspect="1"/>
        </xdr:cNvSpPr>
      </xdr:nvSpPr>
      <xdr:spPr>
        <a:xfrm>
          <a:off x="323850" y="13744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24765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3744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746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56" name="Picture 26" descr="http://www.seace.gob.pe/images/icon_excel.jpg">
          <a:hlinkClick r:id="rId47"/>
        </xdr:cNvPr>
        <xdr:cNvSpPr>
          <a:spLocks noChangeAspect="1"/>
        </xdr:cNvSpPr>
      </xdr:nvSpPr>
      <xdr:spPr>
        <a:xfrm>
          <a:off x="323850" y="1746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7954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58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23850" y="17954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746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0" name="Picture 26" descr="http://www.seace.gob.pe/images/icon_excel.jpg">
          <a:hlinkClick r:id="rId51"/>
        </xdr:cNvPr>
        <xdr:cNvSpPr>
          <a:spLocks noChangeAspect="1"/>
        </xdr:cNvSpPr>
      </xdr:nvSpPr>
      <xdr:spPr>
        <a:xfrm>
          <a:off x="323850" y="1746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7468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371475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16335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371475"/>
    <xdr:sp>
      <xdr:nvSpPr>
        <xdr:cNvPr id="63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323850" y="16335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371475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16335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85750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19088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8575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19088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371475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17954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371475"/>
    <xdr:sp>
      <xdr:nvSpPr>
        <xdr:cNvPr id="68" name="Picture 26" descr="http://www.seace.gob.pe/images/icon_excel.jpg">
          <a:hlinkClick r:id="rId59"/>
        </xdr:cNvPr>
        <xdr:cNvSpPr>
          <a:spLocks noChangeAspect="1"/>
        </xdr:cNvSpPr>
      </xdr:nvSpPr>
      <xdr:spPr>
        <a:xfrm>
          <a:off x="323850" y="17954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371475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17954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21516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71" name="Picture 26" descr="http://www.seace.gob.pe/images/icon_excel.jpg">
          <a:hlinkClick r:id="rId62"/>
        </xdr:cNvPr>
        <xdr:cNvSpPr>
          <a:spLocks noChangeAspect="1"/>
        </xdr:cNvSpPr>
      </xdr:nvSpPr>
      <xdr:spPr>
        <a:xfrm>
          <a:off x="323850" y="21516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8575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21840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85750"/>
    <xdr:sp>
      <xdr:nvSpPr>
        <xdr:cNvPr id="73" name="Picture 26" descr="http://www.seace.gob.pe/images/icon_excel.jpg">
          <a:hlinkClick r:id="rId64"/>
        </xdr:cNvPr>
        <xdr:cNvSpPr>
          <a:spLocks noChangeAspect="1"/>
        </xdr:cNvSpPr>
      </xdr:nvSpPr>
      <xdr:spPr>
        <a:xfrm>
          <a:off x="323850" y="21840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21516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75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323850" y="21516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21516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47650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20545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47650"/>
    <xdr:sp>
      <xdr:nvSpPr>
        <xdr:cNvPr id="78" name="Picture 26" descr="http://www.seace.gob.pe/images/icon_excel.jpg">
          <a:hlinkClick r:id="rId69"/>
        </xdr:cNvPr>
        <xdr:cNvSpPr>
          <a:spLocks noChangeAspect="1"/>
        </xdr:cNvSpPr>
      </xdr:nvSpPr>
      <xdr:spPr>
        <a:xfrm>
          <a:off x="323850" y="20545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4765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205454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857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4431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857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4431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371475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21840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371475"/>
    <xdr:sp>
      <xdr:nvSpPr>
        <xdr:cNvPr id="83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21840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371475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218408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2702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86" name="Picture 26" descr="http://www.seace.gob.pe/images/icon_excel.jpg">
          <a:hlinkClick r:id="rId77"/>
        </xdr:cNvPr>
        <xdr:cNvSpPr>
          <a:spLocks noChangeAspect="1"/>
        </xdr:cNvSpPr>
      </xdr:nvSpPr>
      <xdr:spPr>
        <a:xfrm>
          <a:off x="323850" y="2702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88" name="Picture 26" descr="http://www.seace.gob.pe/images/icon_excel.jpg">
          <a:hlinkClick r:id="rId79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2702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0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2702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2702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371475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25888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371475"/>
    <xdr:sp>
      <xdr:nvSpPr>
        <xdr:cNvPr id="93" name="Picture 26" descr="http://www.seace.gob.pe/images/icon_excel.jpg">
          <a:hlinkClick r:id="rId84"/>
        </xdr:cNvPr>
        <xdr:cNvSpPr>
          <a:spLocks noChangeAspect="1"/>
        </xdr:cNvSpPr>
      </xdr:nvSpPr>
      <xdr:spPr>
        <a:xfrm>
          <a:off x="323850" y="25888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371475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25888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8575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28641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8575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28641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4765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275082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47650"/>
    <xdr:sp>
      <xdr:nvSpPr>
        <xdr:cNvPr id="98" name="Picture 26" descr="http://www.seace.gob.pe/images/icon_excel.jpg">
          <a:hlinkClick r:id="rId89"/>
        </xdr:cNvPr>
        <xdr:cNvSpPr>
          <a:spLocks noChangeAspect="1"/>
        </xdr:cNvSpPr>
      </xdr:nvSpPr>
      <xdr:spPr>
        <a:xfrm>
          <a:off x="323850" y="275082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4765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275082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12324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101" name="Picture 26" descr="http://www.seace.gob.pe/images/icon_excel.jpg">
          <a:hlinkClick r:id="rId92"/>
        </xdr:cNvPr>
        <xdr:cNvSpPr>
          <a:spLocks noChangeAspect="1"/>
        </xdr:cNvSpPr>
      </xdr:nvSpPr>
      <xdr:spPr>
        <a:xfrm>
          <a:off x="323850" y="312324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3236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03" name="Picture 26" descr="http://www.seace.gob.pe/images/icon_excel.jpg">
          <a:hlinkClick r:id="rId94"/>
        </xdr:cNvPr>
        <xdr:cNvSpPr>
          <a:spLocks noChangeAspect="1"/>
        </xdr:cNvSpPr>
      </xdr:nvSpPr>
      <xdr:spPr>
        <a:xfrm>
          <a:off x="323850" y="3236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312324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105" name="Picture 26" descr="http://www.seace.gob.pe/images/icon_excel.jpg">
          <a:hlinkClick r:id="rId96"/>
        </xdr:cNvPr>
        <xdr:cNvSpPr>
          <a:spLocks noChangeAspect="1"/>
        </xdr:cNvSpPr>
      </xdr:nvSpPr>
      <xdr:spPr>
        <a:xfrm>
          <a:off x="323850" y="312324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312324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4765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30099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47650"/>
    <xdr:sp>
      <xdr:nvSpPr>
        <xdr:cNvPr id="108" name="Picture 26" descr="http://www.seace.gob.pe/images/icon_excel.jpg">
          <a:hlinkClick r:id="rId99"/>
        </xdr:cNvPr>
        <xdr:cNvSpPr>
          <a:spLocks noChangeAspect="1"/>
        </xdr:cNvSpPr>
      </xdr:nvSpPr>
      <xdr:spPr>
        <a:xfrm>
          <a:off x="323850" y="30099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47650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30099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3349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3349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4765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32365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47650"/>
    <xdr:sp>
      <xdr:nvSpPr>
        <xdr:cNvPr id="113" name="Picture 26" descr="http://www.seace.gob.pe/images/icon_excel.jpg">
          <a:hlinkClick r:id="rId104"/>
        </xdr:cNvPr>
        <xdr:cNvSpPr>
          <a:spLocks noChangeAspect="1"/>
        </xdr:cNvSpPr>
      </xdr:nvSpPr>
      <xdr:spPr>
        <a:xfrm>
          <a:off x="323850" y="32365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4765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32365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3706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6" name="Picture 26" descr="http://www.seace.gob.pe/images/icon_excel.jpg">
          <a:hlinkClick r:id="rId107"/>
        </xdr:cNvPr>
        <xdr:cNvSpPr>
          <a:spLocks noChangeAspect="1"/>
        </xdr:cNvSpPr>
      </xdr:nvSpPr>
      <xdr:spPr>
        <a:xfrm>
          <a:off x="323850" y="3706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28575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37385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285750"/>
    <xdr:sp>
      <xdr:nvSpPr>
        <xdr:cNvPr id="118" name="Picture 26" descr="http://www.seace.gob.pe/images/icon_excel.jpg">
          <a:hlinkClick r:id="rId109"/>
        </xdr:cNvPr>
        <xdr:cNvSpPr>
          <a:spLocks noChangeAspect="1"/>
        </xdr:cNvSpPr>
      </xdr:nvSpPr>
      <xdr:spPr>
        <a:xfrm>
          <a:off x="323850" y="37385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3706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20" name="Picture 26" descr="http://www.seace.gob.pe/images/icon_excel.jpg">
          <a:hlinkClick r:id="rId111"/>
        </xdr:cNvPr>
        <xdr:cNvSpPr>
          <a:spLocks noChangeAspect="1"/>
        </xdr:cNvSpPr>
      </xdr:nvSpPr>
      <xdr:spPr>
        <a:xfrm>
          <a:off x="323850" y="3706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3706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409575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35118675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409575"/>
    <xdr:sp>
      <xdr:nvSpPr>
        <xdr:cNvPr id="123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35118675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409575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35118675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38125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39490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38125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39490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714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37385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71475"/>
    <xdr:sp>
      <xdr:nvSpPr>
        <xdr:cNvPr id="128" name="Picture 26" descr="http://www.seace.gob.pe/images/icon_excel.jpg">
          <a:hlinkClick r:id="rId119"/>
        </xdr:cNvPr>
        <xdr:cNvSpPr>
          <a:spLocks noChangeAspect="1"/>
        </xdr:cNvSpPr>
      </xdr:nvSpPr>
      <xdr:spPr>
        <a:xfrm>
          <a:off x="323850" y="37385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7147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37385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31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25717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42729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257175"/>
    <xdr:sp>
      <xdr:nvSpPr>
        <xdr:cNvPr id="133" name="Picture 26" descr="http://www.seace.gob.pe/images/icon_excel.jpg">
          <a:hlinkClick r:id="rId124"/>
        </xdr:cNvPr>
        <xdr:cNvSpPr>
          <a:spLocks noChangeAspect="1"/>
        </xdr:cNvSpPr>
      </xdr:nvSpPr>
      <xdr:spPr>
        <a:xfrm>
          <a:off x="323850" y="42729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35" name="Picture 26" descr="http://www.seace.gob.pe/images/icon_excel.jpg">
          <a:hlinkClick r:id="rId126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8575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422433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37147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411099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371475"/>
    <xdr:sp>
      <xdr:nvSpPr>
        <xdr:cNvPr id="138" name="Picture 26" descr="http://www.seace.gob.pe/images/icon_excel.jpg">
          <a:hlinkClick r:id="rId129"/>
        </xdr:cNvPr>
        <xdr:cNvSpPr>
          <a:spLocks noChangeAspect="1"/>
        </xdr:cNvSpPr>
      </xdr:nvSpPr>
      <xdr:spPr>
        <a:xfrm>
          <a:off x="323850" y="411099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37147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411099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238125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44024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238125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44024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333375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427291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333375"/>
    <xdr:sp>
      <xdr:nvSpPr>
        <xdr:cNvPr id="143" name="Picture 26" descr="http://www.seace.gob.pe/images/icon_excel.jpg">
          <a:hlinkClick r:id="rId134"/>
        </xdr:cNvPr>
        <xdr:cNvSpPr>
          <a:spLocks noChangeAspect="1"/>
        </xdr:cNvSpPr>
      </xdr:nvSpPr>
      <xdr:spPr>
        <a:xfrm>
          <a:off x="323850" y="427291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333375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4272915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1907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49044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19075"/>
    <xdr:sp>
      <xdr:nvSpPr>
        <xdr:cNvPr id="146" name="Picture 26" descr="http://www.seace.gob.pe/images/icon_excel.jpg">
          <a:hlinkClick r:id="rId137"/>
        </xdr:cNvPr>
        <xdr:cNvSpPr>
          <a:spLocks noChangeAspect="1"/>
        </xdr:cNvSpPr>
      </xdr:nvSpPr>
      <xdr:spPr>
        <a:xfrm>
          <a:off x="323850" y="49044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38100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492061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381000"/>
    <xdr:sp>
      <xdr:nvSpPr>
        <xdr:cNvPr id="148" name="Picture 26" descr="http://www.seace.gob.pe/images/icon_excel.jpg">
          <a:hlinkClick r:id="rId139"/>
        </xdr:cNvPr>
        <xdr:cNvSpPr>
          <a:spLocks noChangeAspect="1"/>
        </xdr:cNvSpPr>
      </xdr:nvSpPr>
      <xdr:spPr>
        <a:xfrm>
          <a:off x="323850" y="492061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1907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49044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19075"/>
    <xdr:sp>
      <xdr:nvSpPr>
        <xdr:cNvPr id="150" name="Picture 26" descr="http://www.seace.gob.pe/images/icon_excel.jpg">
          <a:hlinkClick r:id="rId141"/>
        </xdr:cNvPr>
        <xdr:cNvSpPr>
          <a:spLocks noChangeAspect="1"/>
        </xdr:cNvSpPr>
      </xdr:nvSpPr>
      <xdr:spPr>
        <a:xfrm>
          <a:off x="323850" y="49044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1907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49044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314325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469392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314325"/>
    <xdr:sp>
      <xdr:nvSpPr>
        <xdr:cNvPr id="153" name="Picture 26" descr="http://www.seace.gob.pe/images/icon_excel.jpg">
          <a:hlinkClick r:id="rId144"/>
        </xdr:cNvPr>
        <xdr:cNvSpPr>
          <a:spLocks noChangeAspect="1"/>
        </xdr:cNvSpPr>
      </xdr:nvSpPr>
      <xdr:spPr>
        <a:xfrm>
          <a:off x="323850" y="469392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314325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469392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50663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50663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49530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49206150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495300"/>
    <xdr:sp>
      <xdr:nvSpPr>
        <xdr:cNvPr id="158" name="Picture 26" descr="http://www.seace.gob.pe/images/icon_excel.jpg">
          <a:hlinkClick r:id="rId149"/>
        </xdr:cNvPr>
        <xdr:cNvSpPr>
          <a:spLocks noChangeAspect="1"/>
        </xdr:cNvSpPr>
      </xdr:nvSpPr>
      <xdr:spPr>
        <a:xfrm>
          <a:off x="323850" y="49206150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495300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49206150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8575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54549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85750"/>
    <xdr:sp>
      <xdr:nvSpPr>
        <xdr:cNvPr id="161" name="Picture 26" descr="http://www.seace.gob.pe/images/icon_excel.jpg">
          <a:hlinkClick r:id="rId152"/>
        </xdr:cNvPr>
        <xdr:cNvSpPr>
          <a:spLocks noChangeAspect="1"/>
        </xdr:cNvSpPr>
      </xdr:nvSpPr>
      <xdr:spPr>
        <a:xfrm>
          <a:off x="323850" y="54549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5503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63" name="Picture 26" descr="http://www.seace.gob.pe/images/icon_excel.jpg">
          <a:hlinkClick r:id="rId154"/>
        </xdr:cNvPr>
        <xdr:cNvSpPr>
          <a:spLocks noChangeAspect="1"/>
        </xdr:cNvSpPr>
      </xdr:nvSpPr>
      <xdr:spPr>
        <a:xfrm>
          <a:off x="323850" y="5503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8575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54549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85750"/>
    <xdr:sp>
      <xdr:nvSpPr>
        <xdr:cNvPr id="165" name="Picture 26" descr="http://www.seace.gob.pe/images/icon_excel.jpg">
          <a:hlinkClick r:id="rId156"/>
        </xdr:cNvPr>
        <xdr:cNvSpPr>
          <a:spLocks noChangeAspect="1"/>
        </xdr:cNvSpPr>
      </xdr:nvSpPr>
      <xdr:spPr>
        <a:xfrm>
          <a:off x="323850" y="54549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8575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54549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333375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527685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333375"/>
    <xdr:sp>
      <xdr:nvSpPr>
        <xdr:cNvPr id="168" name="Picture 26" descr="http://www.seace.gob.pe/images/icon_excel.jpg">
          <a:hlinkClick r:id="rId159"/>
        </xdr:cNvPr>
        <xdr:cNvSpPr>
          <a:spLocks noChangeAspect="1"/>
        </xdr:cNvSpPr>
      </xdr:nvSpPr>
      <xdr:spPr>
        <a:xfrm>
          <a:off x="323850" y="527685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33337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527685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8575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569785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8575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569785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4765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55035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47650"/>
    <xdr:sp>
      <xdr:nvSpPr>
        <xdr:cNvPr id="173" name="Picture 26" descr="http://www.seace.gob.pe/images/icon_excel.jpg">
          <a:hlinkClick r:id="rId164"/>
        </xdr:cNvPr>
        <xdr:cNvSpPr>
          <a:spLocks noChangeAspect="1"/>
        </xdr:cNvSpPr>
      </xdr:nvSpPr>
      <xdr:spPr>
        <a:xfrm>
          <a:off x="323850" y="55035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4765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550354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59569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76" name="Picture 26" descr="http://www.seace.gob.pe/images/icon_excel.jpg">
          <a:hlinkClick r:id="rId167"/>
        </xdr:cNvPr>
        <xdr:cNvSpPr>
          <a:spLocks noChangeAspect="1"/>
        </xdr:cNvSpPr>
      </xdr:nvSpPr>
      <xdr:spPr>
        <a:xfrm>
          <a:off x="323850" y="59569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57175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60055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57175"/>
    <xdr:sp>
      <xdr:nvSpPr>
        <xdr:cNvPr id="178" name="Picture 26" descr="http://www.seace.gob.pe/images/icon_excel.jpg">
          <a:hlinkClick r:id="rId169"/>
        </xdr:cNvPr>
        <xdr:cNvSpPr>
          <a:spLocks noChangeAspect="1"/>
        </xdr:cNvSpPr>
      </xdr:nvSpPr>
      <xdr:spPr>
        <a:xfrm>
          <a:off x="323850" y="60055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59569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80" name="Picture 26" descr="http://www.seace.gob.pe/images/icon_excel.jpg">
          <a:hlinkClick r:id="rId171"/>
        </xdr:cNvPr>
        <xdr:cNvSpPr>
          <a:spLocks noChangeAspect="1"/>
        </xdr:cNvSpPr>
      </xdr:nvSpPr>
      <xdr:spPr>
        <a:xfrm>
          <a:off x="323850" y="59569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8575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595693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371475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58435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371475"/>
    <xdr:sp>
      <xdr:nvSpPr>
        <xdr:cNvPr id="183" name="Picture 26" descr="http://www.seace.gob.pe/images/icon_excel.jpg">
          <a:hlinkClick r:id="rId174"/>
        </xdr:cNvPr>
        <xdr:cNvSpPr>
          <a:spLocks noChangeAspect="1"/>
        </xdr:cNvSpPr>
      </xdr:nvSpPr>
      <xdr:spPr>
        <a:xfrm>
          <a:off x="323850" y="58435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37147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58435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6118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61188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33337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600551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333375"/>
    <xdr:sp>
      <xdr:nvSpPr>
        <xdr:cNvPr id="188" name="Picture 26" descr="http://www.seace.gob.pe/images/icon_excel.jpg">
          <a:hlinkClick r:id="rId179"/>
        </xdr:cNvPr>
        <xdr:cNvSpPr>
          <a:spLocks noChangeAspect="1"/>
        </xdr:cNvSpPr>
      </xdr:nvSpPr>
      <xdr:spPr>
        <a:xfrm>
          <a:off x="323850" y="600551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33337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600551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19075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652367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19075"/>
    <xdr:sp>
      <xdr:nvSpPr>
        <xdr:cNvPr id="191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652367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6669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93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6669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1907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652367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19075"/>
    <xdr:sp>
      <xdr:nvSpPr>
        <xdr:cNvPr id="195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652367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19075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652367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8575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63131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85750"/>
    <xdr:sp>
      <xdr:nvSpPr>
        <xdr:cNvPr id="198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63131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85750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63131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67989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679894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4765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6669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47650"/>
    <xdr:sp>
      <xdr:nvSpPr>
        <xdr:cNvPr id="203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6669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24765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6669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0955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7106602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09550"/>
    <xdr:sp>
      <xdr:nvSpPr>
        <xdr:cNvPr id="206" name="Picture 26" descr="http://www.seace.gob.pe/images/icon_excel.jpg">
          <a:hlinkClick r:id="rId197"/>
        </xdr:cNvPr>
        <xdr:cNvSpPr>
          <a:spLocks noChangeAspect="1"/>
        </xdr:cNvSpPr>
      </xdr:nvSpPr>
      <xdr:spPr>
        <a:xfrm>
          <a:off x="323850" y="7106602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8575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71227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85750"/>
    <xdr:sp>
      <xdr:nvSpPr>
        <xdr:cNvPr id="208" name="Picture 26" descr="http://www.seace.gob.pe/images/icon_excel.jpg">
          <a:hlinkClick r:id="rId199"/>
        </xdr:cNvPr>
        <xdr:cNvSpPr>
          <a:spLocks noChangeAspect="1"/>
        </xdr:cNvSpPr>
      </xdr:nvSpPr>
      <xdr:spPr>
        <a:xfrm>
          <a:off x="323850" y="71227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09550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7106602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09550"/>
    <xdr:sp>
      <xdr:nvSpPr>
        <xdr:cNvPr id="210" name="Picture 26" descr="http://www.seace.gob.pe/images/icon_excel.jpg">
          <a:hlinkClick r:id="rId201"/>
        </xdr:cNvPr>
        <xdr:cNvSpPr>
          <a:spLocks noChangeAspect="1"/>
        </xdr:cNvSpPr>
      </xdr:nvSpPr>
      <xdr:spPr>
        <a:xfrm>
          <a:off x="323850" y="7106602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09550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7106602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71475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69770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71475"/>
    <xdr:sp>
      <xdr:nvSpPr>
        <xdr:cNvPr id="213" name="Picture 26" descr="http://www.seace.gob.pe/images/icon_excel.jpg">
          <a:hlinkClick r:id="rId204"/>
        </xdr:cNvPr>
        <xdr:cNvSpPr>
          <a:spLocks noChangeAspect="1"/>
        </xdr:cNvSpPr>
      </xdr:nvSpPr>
      <xdr:spPr>
        <a:xfrm>
          <a:off x="323850" y="69770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7147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69770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85750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72361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8575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72361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37147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71227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371475"/>
    <xdr:sp>
      <xdr:nvSpPr>
        <xdr:cNvPr id="218" name="Picture 26" descr="http://www.seace.gob.pe/images/icon_excel.jpg">
          <a:hlinkClick r:id="rId209"/>
        </xdr:cNvPr>
        <xdr:cNvSpPr>
          <a:spLocks noChangeAspect="1"/>
        </xdr:cNvSpPr>
      </xdr:nvSpPr>
      <xdr:spPr>
        <a:xfrm>
          <a:off x="323850" y="71227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37147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712279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4765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74790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47650"/>
    <xdr:sp>
      <xdr:nvSpPr>
        <xdr:cNvPr id="221" name="Picture 26" descr="http://www.seace.gob.pe/images/icon_excel.jpg">
          <a:hlinkClick r:id="rId212"/>
        </xdr:cNvPr>
        <xdr:cNvSpPr>
          <a:spLocks noChangeAspect="1"/>
        </xdr:cNvSpPr>
      </xdr:nvSpPr>
      <xdr:spPr>
        <a:xfrm>
          <a:off x="323850" y="74790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5717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76247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257175"/>
    <xdr:sp>
      <xdr:nvSpPr>
        <xdr:cNvPr id="223" name="Picture 26" descr="http://www.seace.gob.pe/images/icon_excel.jpg">
          <a:hlinkClick r:id="rId214"/>
        </xdr:cNvPr>
        <xdr:cNvSpPr>
          <a:spLocks noChangeAspect="1"/>
        </xdr:cNvSpPr>
      </xdr:nvSpPr>
      <xdr:spPr>
        <a:xfrm>
          <a:off x="323850" y="76247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4765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74790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47650"/>
    <xdr:sp>
      <xdr:nvSpPr>
        <xdr:cNvPr id="225" name="Picture 26" descr="http://www.seace.gob.pe/images/icon_excel.jpg">
          <a:hlinkClick r:id="rId216"/>
        </xdr:cNvPr>
        <xdr:cNvSpPr>
          <a:spLocks noChangeAspect="1"/>
        </xdr:cNvSpPr>
      </xdr:nvSpPr>
      <xdr:spPr>
        <a:xfrm>
          <a:off x="323850" y="74790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4765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747903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47650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73656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47650"/>
    <xdr:sp>
      <xdr:nvSpPr>
        <xdr:cNvPr id="228" name="Picture 26" descr="http://www.seace.gob.pe/images/icon_excel.jpg">
          <a:hlinkClick r:id="rId219"/>
        </xdr:cNvPr>
        <xdr:cNvSpPr>
          <a:spLocks noChangeAspect="1"/>
        </xdr:cNvSpPr>
      </xdr:nvSpPr>
      <xdr:spPr>
        <a:xfrm>
          <a:off x="323850" y="73656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47650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73656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8575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77866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8575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77866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333375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762476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333375"/>
    <xdr:sp>
      <xdr:nvSpPr>
        <xdr:cNvPr id="233" name="Picture 26" descr="http://www.seace.gob.pe/images/icon_excel.jpg">
          <a:hlinkClick r:id="rId224"/>
        </xdr:cNvPr>
        <xdr:cNvSpPr>
          <a:spLocks noChangeAspect="1"/>
        </xdr:cNvSpPr>
      </xdr:nvSpPr>
      <xdr:spPr>
        <a:xfrm>
          <a:off x="323850" y="762476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333375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762476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36" name="Picture 26" descr="http://www.seace.gob.pe/images/icon_excel.jpg">
          <a:hlinkClick r:id="rId227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38" name="Picture 26" descr="http://www.seace.gob.pe/images/icon_excel.jpg">
          <a:hlinkClick r:id="rId229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40" name="Picture 26" descr="http://www.seace.gob.pe/images/icon_excel.jpg">
          <a:hlinkClick r:id="rId231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80781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71475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793242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71475"/>
    <xdr:sp>
      <xdr:nvSpPr>
        <xdr:cNvPr id="243" name="Picture 26" descr="http://www.seace.gob.pe/images/icon_excel.jpg">
          <a:hlinkClick r:id="rId234"/>
        </xdr:cNvPr>
        <xdr:cNvSpPr>
          <a:spLocks noChangeAspect="1"/>
        </xdr:cNvSpPr>
      </xdr:nvSpPr>
      <xdr:spPr>
        <a:xfrm>
          <a:off x="323850" y="793242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371475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793242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8575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82238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28575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82238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4765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81105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47650"/>
    <xdr:sp>
      <xdr:nvSpPr>
        <xdr:cNvPr id="248" name="Picture 26" descr="http://www.seace.gob.pe/images/icon_excel.jpg">
          <a:hlinkClick r:id="rId239"/>
        </xdr:cNvPr>
        <xdr:cNvSpPr>
          <a:spLocks noChangeAspect="1"/>
        </xdr:cNvSpPr>
      </xdr:nvSpPr>
      <xdr:spPr>
        <a:xfrm>
          <a:off x="323850" y="81105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4765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81105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84829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51" name="Picture 26" descr="http://www.seace.gob.pe/images/icon_excel.jpg">
          <a:hlinkClick r:id="rId242"/>
        </xdr:cNvPr>
        <xdr:cNvSpPr>
          <a:spLocks noChangeAspect="1"/>
        </xdr:cNvSpPr>
      </xdr:nvSpPr>
      <xdr:spPr>
        <a:xfrm>
          <a:off x="323850" y="84829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8575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85315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85750"/>
    <xdr:sp>
      <xdr:nvSpPr>
        <xdr:cNvPr id="253" name="Picture 26" descr="http://www.seace.gob.pe/images/icon_excel.jpg">
          <a:hlinkClick r:id="rId244"/>
        </xdr:cNvPr>
        <xdr:cNvSpPr>
          <a:spLocks noChangeAspect="1"/>
        </xdr:cNvSpPr>
      </xdr:nvSpPr>
      <xdr:spPr>
        <a:xfrm>
          <a:off x="323850" y="85315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84829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55" name="Picture 26" descr="http://www.seace.gob.pe/images/icon_excel.jpg">
          <a:hlinkClick r:id="rId246"/>
        </xdr:cNvPr>
        <xdr:cNvSpPr>
          <a:spLocks noChangeAspect="1"/>
        </xdr:cNvSpPr>
      </xdr:nvSpPr>
      <xdr:spPr>
        <a:xfrm>
          <a:off x="323850" y="84829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8575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84829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4765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83696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47650"/>
    <xdr:sp>
      <xdr:nvSpPr>
        <xdr:cNvPr id="258" name="Picture 26" descr="http://www.seace.gob.pe/images/icon_excel.jpg">
          <a:hlinkClick r:id="rId249"/>
        </xdr:cNvPr>
        <xdr:cNvSpPr>
          <a:spLocks noChangeAspect="1"/>
        </xdr:cNvSpPr>
      </xdr:nvSpPr>
      <xdr:spPr>
        <a:xfrm>
          <a:off x="323850" y="83696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4765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836961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86772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86772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371475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853154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371475"/>
    <xdr:sp>
      <xdr:nvSpPr>
        <xdr:cNvPr id="263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853154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371475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853154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8575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8968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85750"/>
    <xdr:sp>
      <xdr:nvSpPr>
        <xdr:cNvPr id="266" name="Picture 26" descr="http://www.seace.gob.pe/images/icon_excel.jpg">
          <a:hlinkClick r:id="rId257"/>
        </xdr:cNvPr>
        <xdr:cNvSpPr>
          <a:spLocks noChangeAspect="1"/>
        </xdr:cNvSpPr>
      </xdr:nvSpPr>
      <xdr:spPr>
        <a:xfrm>
          <a:off x="323850" y="8968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8575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90173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85750"/>
    <xdr:sp>
      <xdr:nvSpPr>
        <xdr:cNvPr id="268" name="Picture 26" descr="http://www.seace.gob.pe/images/icon_excel.jpg">
          <a:hlinkClick r:id="rId259"/>
        </xdr:cNvPr>
        <xdr:cNvSpPr>
          <a:spLocks noChangeAspect="1"/>
        </xdr:cNvSpPr>
      </xdr:nvSpPr>
      <xdr:spPr>
        <a:xfrm>
          <a:off x="323850" y="90173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85750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8968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85750"/>
    <xdr:sp>
      <xdr:nvSpPr>
        <xdr:cNvPr id="270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8968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85750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8968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371475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882300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371475"/>
    <xdr:sp>
      <xdr:nvSpPr>
        <xdr:cNvPr id="273" name="Picture 26" descr="http://www.seace.gob.pe/images/icon_excel.jpg">
          <a:hlinkClick r:id="rId264"/>
        </xdr:cNvPr>
        <xdr:cNvSpPr>
          <a:spLocks noChangeAspect="1"/>
        </xdr:cNvSpPr>
      </xdr:nvSpPr>
      <xdr:spPr>
        <a:xfrm>
          <a:off x="323850" y="882300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3714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882300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238125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91468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238125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91468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371475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901731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371475"/>
    <xdr:sp>
      <xdr:nvSpPr>
        <xdr:cNvPr id="278" name="Picture 26" descr="http://www.seace.gob.pe/images/icon_excel.jpg">
          <a:hlinkClick r:id="rId269"/>
        </xdr:cNvPr>
        <xdr:cNvSpPr>
          <a:spLocks noChangeAspect="1"/>
        </xdr:cNvSpPr>
      </xdr:nvSpPr>
      <xdr:spPr>
        <a:xfrm>
          <a:off x="323850" y="901731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371475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901731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8575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95516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85750"/>
    <xdr:sp>
      <xdr:nvSpPr>
        <xdr:cNvPr id="281" name="Picture 26" descr="http://www.seace.gob.pe/images/icon_excel.jpg">
          <a:hlinkClick r:id="rId272"/>
        </xdr:cNvPr>
        <xdr:cNvSpPr>
          <a:spLocks noChangeAspect="1"/>
        </xdr:cNvSpPr>
      </xdr:nvSpPr>
      <xdr:spPr>
        <a:xfrm>
          <a:off x="323850" y="95516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8575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960024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85750"/>
    <xdr:sp>
      <xdr:nvSpPr>
        <xdr:cNvPr id="283" name="Picture 26" descr="http://www.seace.gob.pe/images/icon_excel.jpg">
          <a:hlinkClick r:id="rId274"/>
        </xdr:cNvPr>
        <xdr:cNvSpPr>
          <a:spLocks noChangeAspect="1"/>
        </xdr:cNvSpPr>
      </xdr:nvSpPr>
      <xdr:spPr>
        <a:xfrm>
          <a:off x="323850" y="960024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8575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95516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85750"/>
    <xdr:sp>
      <xdr:nvSpPr>
        <xdr:cNvPr id="285" name="Picture 26" descr="http://www.seace.gob.pe/images/icon_excel.jpg">
          <a:hlinkClick r:id="rId276"/>
        </xdr:cNvPr>
        <xdr:cNvSpPr>
          <a:spLocks noChangeAspect="1"/>
        </xdr:cNvSpPr>
      </xdr:nvSpPr>
      <xdr:spPr>
        <a:xfrm>
          <a:off x="323850" y="95516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8575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95516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40957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93573600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409575"/>
    <xdr:sp>
      <xdr:nvSpPr>
        <xdr:cNvPr id="288" name="Picture 26" descr="http://www.seace.gob.pe/images/icon_excel.jpg">
          <a:hlinkClick r:id="rId279"/>
        </xdr:cNvPr>
        <xdr:cNvSpPr>
          <a:spLocks noChangeAspect="1"/>
        </xdr:cNvSpPr>
      </xdr:nvSpPr>
      <xdr:spPr>
        <a:xfrm>
          <a:off x="323850" y="93573600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409575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93573600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8575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97297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85750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97297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371475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96002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371475"/>
    <xdr:sp>
      <xdr:nvSpPr>
        <xdr:cNvPr id="293" name="Picture 26" descr="http://www.seace.gob.pe/images/icon_excel.jpg">
          <a:hlinkClick r:id="rId284"/>
        </xdr:cNvPr>
        <xdr:cNvSpPr>
          <a:spLocks noChangeAspect="1"/>
        </xdr:cNvSpPr>
      </xdr:nvSpPr>
      <xdr:spPr>
        <a:xfrm>
          <a:off x="323850" y="96002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371475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96002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00050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296" name="Picture 26" descr="http://www.seace.gob.pe/images/icon_excel.jpg">
          <a:hlinkClick r:id="rId287"/>
        </xdr:cNvPr>
        <xdr:cNvSpPr>
          <a:spLocks noChangeAspect="1"/>
        </xdr:cNvSpPr>
      </xdr:nvSpPr>
      <xdr:spPr>
        <a:xfrm>
          <a:off x="323850" y="100050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0053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98" name="Picture 26" descr="http://www.seace.gob.pe/images/icon_excel.jpg">
          <a:hlinkClick r:id="rId289"/>
        </xdr:cNvPr>
        <xdr:cNvSpPr>
          <a:spLocks noChangeAspect="1"/>
        </xdr:cNvSpPr>
      </xdr:nvSpPr>
      <xdr:spPr>
        <a:xfrm>
          <a:off x="323850" y="10053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00050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300" name="Picture 26" descr="http://www.seace.gob.pe/images/icon_excel.jpg">
          <a:hlinkClick r:id="rId291"/>
        </xdr:cNvPr>
        <xdr:cNvSpPr>
          <a:spLocks noChangeAspect="1"/>
        </xdr:cNvSpPr>
      </xdr:nvSpPr>
      <xdr:spPr>
        <a:xfrm>
          <a:off x="323850" y="100050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8575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00050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987552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303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987552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371475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987552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01669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101669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47650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00536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47650"/>
    <xdr:sp>
      <xdr:nvSpPr>
        <xdr:cNvPr id="308" name="Picture 26" descr="http://www.seace.gob.pe/images/icon_excel.jpg">
          <a:hlinkClick r:id="rId299"/>
        </xdr:cNvPr>
        <xdr:cNvSpPr>
          <a:spLocks noChangeAspect="1"/>
        </xdr:cNvSpPr>
      </xdr:nvSpPr>
      <xdr:spPr>
        <a:xfrm>
          <a:off x="323850" y="100536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4765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1005363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1052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11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1052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28575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105717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285750"/>
    <xdr:sp>
      <xdr:nvSpPr>
        <xdr:cNvPr id="313" name="Picture 26" descr="http://www.seace.gob.pe/images/icon_excel.jpg">
          <a:hlinkClick r:id="rId304"/>
        </xdr:cNvPr>
        <xdr:cNvSpPr>
          <a:spLocks noChangeAspect="1"/>
        </xdr:cNvSpPr>
      </xdr:nvSpPr>
      <xdr:spPr>
        <a:xfrm>
          <a:off x="323850" y="105717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1052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15" name="Picture 26" descr="http://www.seace.gob.pe/images/icon_excel.jpg">
          <a:hlinkClick r:id="rId306"/>
        </xdr:cNvPr>
        <xdr:cNvSpPr>
          <a:spLocks noChangeAspect="1"/>
        </xdr:cNvSpPr>
      </xdr:nvSpPr>
      <xdr:spPr>
        <a:xfrm>
          <a:off x="323850" y="1052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1052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103289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318" name="Picture 26" descr="http://www.seace.gob.pe/images/icon_excel.jpg">
          <a:hlinkClick r:id="rId309"/>
        </xdr:cNvPr>
        <xdr:cNvSpPr>
          <a:spLocks noChangeAspect="1"/>
        </xdr:cNvSpPr>
      </xdr:nvSpPr>
      <xdr:spPr>
        <a:xfrm>
          <a:off x="323850" y="103289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4765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032891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238125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107013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238125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107013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371475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105717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371475"/>
    <xdr:sp>
      <xdr:nvSpPr>
        <xdr:cNvPr id="323" name="Picture 26" descr="http://www.seace.gob.pe/images/icon_excel.jpg">
          <a:hlinkClick r:id="rId314"/>
        </xdr:cNvPr>
        <xdr:cNvSpPr>
          <a:spLocks noChangeAspect="1"/>
        </xdr:cNvSpPr>
      </xdr:nvSpPr>
      <xdr:spPr>
        <a:xfrm>
          <a:off x="323850" y="105717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371475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105717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3337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1110615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33375"/>
    <xdr:sp>
      <xdr:nvSpPr>
        <xdr:cNvPr id="326" name="Picture 26" descr="http://www.seace.gob.pe/images/icon_excel.jpg">
          <a:hlinkClick r:id="rId317"/>
        </xdr:cNvPr>
        <xdr:cNvSpPr>
          <a:spLocks noChangeAspect="1"/>
        </xdr:cNvSpPr>
      </xdr:nvSpPr>
      <xdr:spPr>
        <a:xfrm>
          <a:off x="323850" y="1110615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28575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285750"/>
    <xdr:sp>
      <xdr:nvSpPr>
        <xdr:cNvPr id="328" name="Picture 26" descr="http://www.seace.gob.pe/images/icon_excel.jpg">
          <a:hlinkClick r:id="rId319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3337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1110615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33375"/>
    <xdr:sp>
      <xdr:nvSpPr>
        <xdr:cNvPr id="330" name="Picture 26" descr="http://www.seace.gob.pe/images/icon_excel.jpg">
          <a:hlinkClick r:id="rId321"/>
        </xdr:cNvPr>
        <xdr:cNvSpPr>
          <a:spLocks noChangeAspect="1"/>
        </xdr:cNvSpPr>
      </xdr:nvSpPr>
      <xdr:spPr>
        <a:xfrm>
          <a:off x="323850" y="1110615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3337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111061500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9527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108956475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95275"/>
    <xdr:sp>
      <xdr:nvSpPr>
        <xdr:cNvPr id="333" name="Picture 26" descr="http://www.seace.gob.pe/images/icon_excel.jpg">
          <a:hlinkClick r:id="rId324"/>
        </xdr:cNvPr>
        <xdr:cNvSpPr>
          <a:spLocks noChangeAspect="1"/>
        </xdr:cNvSpPr>
      </xdr:nvSpPr>
      <xdr:spPr>
        <a:xfrm>
          <a:off x="323850" y="108956475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95275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108956475"/>
          <a:ext cx="38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11332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113328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371475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112194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371475"/>
    <xdr:sp>
      <xdr:nvSpPr>
        <xdr:cNvPr id="338" name="Picture 26" descr="http://www.seace.gob.pe/images/icon_excel.jpg">
          <a:hlinkClick r:id="rId329"/>
        </xdr:cNvPr>
        <xdr:cNvSpPr>
          <a:spLocks noChangeAspect="1"/>
        </xdr:cNvSpPr>
      </xdr:nvSpPr>
      <xdr:spPr>
        <a:xfrm>
          <a:off x="323850" y="112194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371475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112194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116081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341" name="Picture 26" descr="http://www.seace.gob.pe/images/icon_excel.jpg">
          <a:hlinkClick r:id="rId332"/>
        </xdr:cNvPr>
        <xdr:cNvSpPr>
          <a:spLocks noChangeAspect="1"/>
        </xdr:cNvSpPr>
      </xdr:nvSpPr>
      <xdr:spPr>
        <a:xfrm>
          <a:off x="323850" y="116081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343" name="Picture 26" descr="http://www.seace.gob.pe/images/icon_excel.jpg">
          <a:hlinkClick r:id="rId334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116081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345" name="Picture 26" descr="http://www.seace.gob.pe/images/icon_excel.jpg">
          <a:hlinkClick r:id="rId336"/>
        </xdr:cNvPr>
        <xdr:cNvSpPr>
          <a:spLocks noChangeAspect="1"/>
        </xdr:cNvSpPr>
      </xdr:nvSpPr>
      <xdr:spPr>
        <a:xfrm>
          <a:off x="323850" y="116081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85750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116081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40957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115109625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409575"/>
    <xdr:sp>
      <xdr:nvSpPr>
        <xdr:cNvPr id="348" name="Picture 26" descr="http://www.seace.gob.pe/images/icon_excel.jpg">
          <a:hlinkClick r:id="rId339"/>
        </xdr:cNvPr>
        <xdr:cNvSpPr>
          <a:spLocks noChangeAspect="1"/>
        </xdr:cNvSpPr>
      </xdr:nvSpPr>
      <xdr:spPr>
        <a:xfrm>
          <a:off x="323850" y="115109625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40957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115109625"/>
          <a:ext cx="38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117376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117376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4765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11656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47650"/>
    <xdr:sp>
      <xdr:nvSpPr>
        <xdr:cNvPr id="353" name="Picture 26" descr="http://www.seace.gob.pe/images/icon_excel.jpg">
          <a:hlinkClick r:id="rId344"/>
        </xdr:cNvPr>
        <xdr:cNvSpPr>
          <a:spLocks noChangeAspect="1"/>
        </xdr:cNvSpPr>
      </xdr:nvSpPr>
      <xdr:spPr>
        <a:xfrm>
          <a:off x="323850" y="11656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47650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116566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381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1196435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38125"/>
    <xdr:sp>
      <xdr:nvSpPr>
        <xdr:cNvPr id="356" name="Picture 26" descr="http://www.seace.gob.pe/images/icon_excel.jpg">
          <a:hlinkClick r:id="rId347"/>
        </xdr:cNvPr>
        <xdr:cNvSpPr>
          <a:spLocks noChangeAspect="1"/>
        </xdr:cNvSpPr>
      </xdr:nvSpPr>
      <xdr:spPr>
        <a:xfrm>
          <a:off x="323850" y="1196435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238125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1204531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238125"/>
    <xdr:sp>
      <xdr:nvSpPr>
        <xdr:cNvPr id="358" name="Picture 26" descr="http://www.seace.gob.pe/images/icon_excel.jpg">
          <a:hlinkClick r:id="rId349"/>
        </xdr:cNvPr>
        <xdr:cNvSpPr>
          <a:spLocks noChangeAspect="1"/>
        </xdr:cNvSpPr>
      </xdr:nvSpPr>
      <xdr:spPr>
        <a:xfrm>
          <a:off x="323850" y="1204531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3812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1196435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38125"/>
    <xdr:sp>
      <xdr:nvSpPr>
        <xdr:cNvPr id="360" name="Picture 26" descr="http://www.seace.gob.pe/images/icon_excel.jpg">
          <a:hlinkClick r:id="rId351"/>
        </xdr:cNvPr>
        <xdr:cNvSpPr>
          <a:spLocks noChangeAspect="1"/>
        </xdr:cNvSpPr>
      </xdr:nvSpPr>
      <xdr:spPr>
        <a:xfrm>
          <a:off x="323850" y="1196435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3812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1196435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1186719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363" name="Picture 26" descr="http://www.seace.gob.pe/images/icon_excel.jpg">
          <a:hlinkClick r:id="rId354"/>
        </xdr:cNvPr>
        <xdr:cNvSpPr>
          <a:spLocks noChangeAspect="1"/>
        </xdr:cNvSpPr>
      </xdr:nvSpPr>
      <xdr:spPr>
        <a:xfrm>
          <a:off x="323850" y="1186719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47650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1186719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12191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12191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31432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1204531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314325"/>
    <xdr:sp>
      <xdr:nvSpPr>
        <xdr:cNvPr id="368" name="Picture 26" descr="http://www.seace.gob.pe/images/icon_excel.jpg">
          <a:hlinkClick r:id="rId359"/>
        </xdr:cNvPr>
        <xdr:cNvSpPr>
          <a:spLocks noChangeAspect="1"/>
        </xdr:cNvSpPr>
      </xdr:nvSpPr>
      <xdr:spPr>
        <a:xfrm>
          <a:off x="323850" y="1204531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31432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1204531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71" name="Picture 26" descr="http://www.seace.gob.pe/images/icon_excel.jpg">
          <a:hlinkClick r:id="rId362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124339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373" name="Picture 26" descr="http://www.seace.gob.pe/images/icon_excel.jpg">
          <a:hlinkClick r:id="rId364"/>
        </xdr:cNvPr>
        <xdr:cNvSpPr>
          <a:spLocks noChangeAspect="1"/>
        </xdr:cNvSpPr>
      </xdr:nvSpPr>
      <xdr:spPr>
        <a:xfrm>
          <a:off x="323850" y="124339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75" name="Picture 26" descr="http://www.seace.gob.pe/images/icon_excel.jpg">
          <a:hlinkClick r:id="rId366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12417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47650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123043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47650"/>
    <xdr:sp>
      <xdr:nvSpPr>
        <xdr:cNvPr id="378" name="Picture 26" descr="http://www.seace.gob.pe/images/icon_excel.jpg">
          <a:hlinkClick r:id="rId369"/>
        </xdr:cNvPr>
        <xdr:cNvSpPr>
          <a:spLocks noChangeAspect="1"/>
        </xdr:cNvSpPr>
      </xdr:nvSpPr>
      <xdr:spPr>
        <a:xfrm>
          <a:off x="323850" y="123043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47650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1230439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247650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1253109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247650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1253109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47650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124339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47650"/>
    <xdr:sp>
      <xdr:nvSpPr>
        <xdr:cNvPr id="383" name="Picture 26" descr="http://www.seace.gob.pe/images/icon_excel.jpg">
          <a:hlinkClick r:id="rId374"/>
        </xdr:cNvPr>
        <xdr:cNvSpPr>
          <a:spLocks noChangeAspect="1"/>
        </xdr:cNvSpPr>
      </xdr:nvSpPr>
      <xdr:spPr>
        <a:xfrm>
          <a:off x="323850" y="124339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247650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1243393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85750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130168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85750"/>
    <xdr:sp>
      <xdr:nvSpPr>
        <xdr:cNvPr id="386" name="Picture 26" descr="http://www.seace.gob.pe/images/icon_excel.jpg">
          <a:hlinkClick r:id="rId377"/>
        </xdr:cNvPr>
        <xdr:cNvSpPr>
          <a:spLocks noChangeAspect="1"/>
        </xdr:cNvSpPr>
      </xdr:nvSpPr>
      <xdr:spPr>
        <a:xfrm>
          <a:off x="323850" y="130168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85750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13065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85750"/>
    <xdr:sp>
      <xdr:nvSpPr>
        <xdr:cNvPr id="388" name="Picture 26" descr="http://www.seace.gob.pe/images/icon_excel.jpg">
          <a:hlinkClick r:id="rId379"/>
        </xdr:cNvPr>
        <xdr:cNvSpPr>
          <a:spLocks noChangeAspect="1"/>
        </xdr:cNvSpPr>
      </xdr:nvSpPr>
      <xdr:spPr>
        <a:xfrm>
          <a:off x="323850" y="13065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85750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130168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85750"/>
    <xdr:sp>
      <xdr:nvSpPr>
        <xdr:cNvPr id="390" name="Picture 26" descr="http://www.seace.gob.pe/images/icon_excel.jpg">
          <a:hlinkClick r:id="rId381"/>
        </xdr:cNvPr>
        <xdr:cNvSpPr>
          <a:spLocks noChangeAspect="1"/>
        </xdr:cNvSpPr>
      </xdr:nvSpPr>
      <xdr:spPr>
        <a:xfrm>
          <a:off x="323850" y="130168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85750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130168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31432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1287113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314325"/>
    <xdr:sp>
      <xdr:nvSpPr>
        <xdr:cNvPr id="393" name="Picture 26" descr="http://www.seace.gob.pe/images/icon_excel.jpg">
          <a:hlinkClick r:id="rId384"/>
        </xdr:cNvPr>
        <xdr:cNvSpPr>
          <a:spLocks noChangeAspect="1"/>
        </xdr:cNvSpPr>
      </xdr:nvSpPr>
      <xdr:spPr>
        <a:xfrm>
          <a:off x="323850" y="1287113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31432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12871132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13211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13211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37147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1306544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371475"/>
    <xdr:sp>
      <xdr:nvSpPr>
        <xdr:cNvPr id="398" name="Picture 26" descr="http://www.seace.gob.pe/images/icon_excel.jpg">
          <a:hlinkClick r:id="rId389"/>
        </xdr:cNvPr>
        <xdr:cNvSpPr>
          <a:spLocks noChangeAspect="1"/>
        </xdr:cNvSpPr>
      </xdr:nvSpPr>
      <xdr:spPr>
        <a:xfrm>
          <a:off x="323850" y="1306544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371475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1306544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8575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135674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85750"/>
    <xdr:sp>
      <xdr:nvSpPr>
        <xdr:cNvPr id="401" name="Picture 26" descr="http://www.seace.gob.pe/images/icon_excel.jpg">
          <a:hlinkClick r:id="rId392"/>
        </xdr:cNvPr>
        <xdr:cNvSpPr>
          <a:spLocks noChangeAspect="1"/>
        </xdr:cNvSpPr>
      </xdr:nvSpPr>
      <xdr:spPr>
        <a:xfrm>
          <a:off x="323850" y="135674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85750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136159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285750"/>
    <xdr:sp>
      <xdr:nvSpPr>
        <xdr:cNvPr id="403" name="Picture 26" descr="http://www.seace.gob.pe/images/icon_excel.jpg">
          <a:hlinkClick r:id="rId394"/>
        </xdr:cNvPr>
        <xdr:cNvSpPr>
          <a:spLocks noChangeAspect="1"/>
        </xdr:cNvSpPr>
      </xdr:nvSpPr>
      <xdr:spPr>
        <a:xfrm>
          <a:off x="323850" y="136159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8575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135674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85750"/>
    <xdr:sp>
      <xdr:nvSpPr>
        <xdr:cNvPr id="405" name="Picture 26" descr="http://www.seace.gob.pe/images/icon_excel.jpg">
          <a:hlinkClick r:id="rId396"/>
        </xdr:cNvPr>
        <xdr:cNvSpPr>
          <a:spLocks noChangeAspect="1"/>
        </xdr:cNvSpPr>
      </xdr:nvSpPr>
      <xdr:spPr>
        <a:xfrm>
          <a:off x="323850" y="135674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8575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135674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371475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1337310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371475"/>
    <xdr:sp>
      <xdr:nvSpPr>
        <xdr:cNvPr id="408" name="Picture 26" descr="http://www.seace.gob.pe/images/icon_excel.jpg">
          <a:hlinkClick r:id="rId399"/>
        </xdr:cNvPr>
        <xdr:cNvSpPr>
          <a:spLocks noChangeAspect="1"/>
        </xdr:cNvSpPr>
      </xdr:nvSpPr>
      <xdr:spPr>
        <a:xfrm>
          <a:off x="323850" y="1337310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371475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1337310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314325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1372933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314325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13729335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371475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136159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371475"/>
    <xdr:sp>
      <xdr:nvSpPr>
        <xdr:cNvPr id="413" name="Picture 26" descr="http://www.seace.gob.pe/images/icon_excel.jpg">
          <a:hlinkClick r:id="rId404"/>
        </xdr:cNvPr>
        <xdr:cNvSpPr>
          <a:spLocks noChangeAspect="1"/>
        </xdr:cNvSpPr>
      </xdr:nvSpPr>
      <xdr:spPr>
        <a:xfrm>
          <a:off x="323850" y="136159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371475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1361598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140531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416" name="Picture 26" descr="http://www.seace.gob.pe/images/icon_excel.jpg">
          <a:hlinkClick r:id="rId407"/>
        </xdr:cNvPr>
        <xdr:cNvSpPr>
          <a:spLocks noChangeAspect="1"/>
        </xdr:cNvSpPr>
      </xdr:nvSpPr>
      <xdr:spPr>
        <a:xfrm>
          <a:off x="323850" y="140531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28575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141017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285750"/>
    <xdr:sp>
      <xdr:nvSpPr>
        <xdr:cNvPr id="418" name="Picture 26" descr="http://www.seace.gob.pe/images/icon_excel.jpg">
          <a:hlinkClick r:id="rId409"/>
        </xdr:cNvPr>
        <xdr:cNvSpPr>
          <a:spLocks noChangeAspect="1"/>
        </xdr:cNvSpPr>
      </xdr:nvSpPr>
      <xdr:spPr>
        <a:xfrm>
          <a:off x="323850" y="141017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140531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420" name="Picture 26" descr="http://www.seace.gob.pe/images/icon_excel.jpg">
          <a:hlinkClick r:id="rId411"/>
        </xdr:cNvPr>
        <xdr:cNvSpPr>
          <a:spLocks noChangeAspect="1"/>
        </xdr:cNvSpPr>
      </xdr:nvSpPr>
      <xdr:spPr>
        <a:xfrm>
          <a:off x="323850" y="140531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85750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1405318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71475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139398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71475"/>
    <xdr:sp>
      <xdr:nvSpPr>
        <xdr:cNvPr id="423" name="Picture 26" descr="http://www.seace.gob.pe/images/icon_excel.jpg">
          <a:hlinkClick r:id="rId414"/>
        </xdr:cNvPr>
        <xdr:cNvSpPr>
          <a:spLocks noChangeAspect="1"/>
        </xdr:cNvSpPr>
      </xdr:nvSpPr>
      <xdr:spPr>
        <a:xfrm>
          <a:off x="323850" y="139398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37147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1393983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85750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142151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285750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142151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37147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141017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371475"/>
    <xdr:sp>
      <xdr:nvSpPr>
        <xdr:cNvPr id="428" name="Picture 26" descr="http://www.seace.gob.pe/images/icon_excel.jpg">
          <a:hlinkClick r:id="rId419"/>
        </xdr:cNvPr>
        <xdr:cNvSpPr>
          <a:spLocks noChangeAspect="1"/>
        </xdr:cNvSpPr>
      </xdr:nvSpPr>
      <xdr:spPr>
        <a:xfrm>
          <a:off x="323850" y="141017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371475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1410176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8575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14474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85750"/>
    <xdr:sp>
      <xdr:nvSpPr>
        <xdr:cNvPr id="431" name="Picture 26" descr="http://www.seace.gob.pe/images/icon_excel.jpg">
          <a:hlinkClick r:id="rId422"/>
        </xdr:cNvPr>
        <xdr:cNvSpPr>
          <a:spLocks noChangeAspect="1"/>
        </xdr:cNvSpPr>
      </xdr:nvSpPr>
      <xdr:spPr>
        <a:xfrm>
          <a:off x="323850" y="14474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85750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145227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285750"/>
    <xdr:sp>
      <xdr:nvSpPr>
        <xdr:cNvPr id="433" name="Picture 26" descr="http://www.seace.gob.pe/images/icon_excel.jpg">
          <a:hlinkClick r:id="rId424"/>
        </xdr:cNvPr>
        <xdr:cNvSpPr>
          <a:spLocks noChangeAspect="1"/>
        </xdr:cNvSpPr>
      </xdr:nvSpPr>
      <xdr:spPr>
        <a:xfrm>
          <a:off x="323850" y="1452276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8575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14474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85750"/>
    <xdr:sp>
      <xdr:nvSpPr>
        <xdr:cNvPr id="435" name="Picture 26" descr="http://www.seace.gob.pe/images/icon_excel.jpg">
          <a:hlinkClick r:id="rId426"/>
        </xdr:cNvPr>
        <xdr:cNvSpPr>
          <a:spLocks noChangeAspect="1"/>
        </xdr:cNvSpPr>
      </xdr:nvSpPr>
      <xdr:spPr>
        <a:xfrm>
          <a:off x="323850" y="14474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85750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1447419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371475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1434465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371475"/>
    <xdr:sp>
      <xdr:nvSpPr>
        <xdr:cNvPr id="438" name="Picture 26" descr="http://www.seace.gob.pe/images/icon_excel.jpg">
          <a:hlinkClick r:id="rId429"/>
        </xdr:cNvPr>
        <xdr:cNvSpPr>
          <a:spLocks noChangeAspect="1"/>
        </xdr:cNvSpPr>
      </xdr:nvSpPr>
      <xdr:spPr>
        <a:xfrm>
          <a:off x="323850" y="1434465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37147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1434465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285750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146361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28575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146361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371475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145227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371475"/>
    <xdr:sp>
      <xdr:nvSpPr>
        <xdr:cNvPr id="443" name="Picture 26" descr="http://www.seace.gob.pe/images/icon_excel.jpg">
          <a:hlinkClick r:id="rId434"/>
        </xdr:cNvPr>
        <xdr:cNvSpPr>
          <a:spLocks noChangeAspect="1"/>
        </xdr:cNvSpPr>
      </xdr:nvSpPr>
      <xdr:spPr>
        <a:xfrm>
          <a:off x="323850" y="145227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371475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1452276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15008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446" name="Picture 26" descr="http://www.seace.gob.pe/images/icon_excel.jpg">
          <a:hlinkClick r:id="rId437"/>
        </xdr:cNvPr>
        <xdr:cNvSpPr>
          <a:spLocks noChangeAspect="1"/>
        </xdr:cNvSpPr>
      </xdr:nvSpPr>
      <xdr:spPr>
        <a:xfrm>
          <a:off x="323850" y="15008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150409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190500"/>
    <xdr:sp>
      <xdr:nvSpPr>
        <xdr:cNvPr id="448" name="Picture 26" descr="http://www.seace.gob.pe/images/icon_excel.jpg">
          <a:hlinkClick r:id="rId439"/>
        </xdr:cNvPr>
        <xdr:cNvSpPr>
          <a:spLocks noChangeAspect="1"/>
        </xdr:cNvSpPr>
      </xdr:nvSpPr>
      <xdr:spPr>
        <a:xfrm>
          <a:off x="323850" y="150409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15008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450" name="Picture 26" descr="http://www.seace.gob.pe/images/icon_excel.jpg">
          <a:hlinkClick r:id="rId441"/>
        </xdr:cNvPr>
        <xdr:cNvSpPr>
          <a:spLocks noChangeAspect="1"/>
        </xdr:cNvSpPr>
      </xdr:nvSpPr>
      <xdr:spPr>
        <a:xfrm>
          <a:off x="323850" y="15008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331</xdr:row>
      <xdr:rowOff>0</xdr:rowOff>
    </xdr:from>
    <xdr:ext cx="38100" cy="190500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15008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371475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147818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371475"/>
    <xdr:sp>
      <xdr:nvSpPr>
        <xdr:cNvPr id="453" name="Picture 26" descr="http://www.seace.gob.pe/images/icon_excel.jpg">
          <a:hlinkClick r:id="rId444"/>
        </xdr:cNvPr>
        <xdr:cNvSpPr>
          <a:spLocks noChangeAspect="1"/>
        </xdr:cNvSpPr>
      </xdr:nvSpPr>
      <xdr:spPr>
        <a:xfrm>
          <a:off x="323850" y="147818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328</xdr:row>
      <xdr:rowOff>0</xdr:rowOff>
    </xdr:from>
    <xdr:ext cx="38100" cy="3714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147818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190500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15138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335</xdr:row>
      <xdr:rowOff>0</xdr:rowOff>
    </xdr:from>
    <xdr:ext cx="38100" cy="190500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15138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247650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150409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247650"/>
    <xdr:sp>
      <xdr:nvSpPr>
        <xdr:cNvPr id="458" name="Picture 26" descr="http://www.seace.gob.pe/images/icon_excel.jpg">
          <a:hlinkClick r:id="rId449"/>
        </xdr:cNvPr>
        <xdr:cNvSpPr>
          <a:spLocks noChangeAspect="1"/>
        </xdr:cNvSpPr>
      </xdr:nvSpPr>
      <xdr:spPr>
        <a:xfrm>
          <a:off x="323850" y="150409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332</xdr:row>
      <xdr:rowOff>0</xdr:rowOff>
    </xdr:from>
    <xdr:ext cx="38100" cy="247650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1504092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153647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461" name="Picture 26" descr="http://www.seace.gob.pe/images/icon_excel.jpg">
          <a:hlinkClick r:id="rId452"/>
        </xdr:cNvPr>
        <xdr:cNvSpPr>
          <a:spLocks noChangeAspect="1"/>
        </xdr:cNvSpPr>
      </xdr:nvSpPr>
      <xdr:spPr>
        <a:xfrm>
          <a:off x="323850" y="153647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343</xdr:row>
      <xdr:rowOff>0</xdr:rowOff>
    </xdr:from>
    <xdr:ext cx="38100" cy="190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153971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343</xdr:row>
      <xdr:rowOff>0</xdr:rowOff>
    </xdr:from>
    <xdr:ext cx="38100" cy="190500"/>
    <xdr:sp>
      <xdr:nvSpPr>
        <xdr:cNvPr id="463" name="Picture 26" descr="http://www.seace.gob.pe/images/icon_excel.jpg">
          <a:hlinkClick r:id="rId454"/>
        </xdr:cNvPr>
        <xdr:cNvSpPr>
          <a:spLocks noChangeAspect="1"/>
        </xdr:cNvSpPr>
      </xdr:nvSpPr>
      <xdr:spPr>
        <a:xfrm>
          <a:off x="323850" y="153971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153647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465" name="Picture 26" descr="http://www.seace.gob.pe/images/icon_excel.jpg">
          <a:hlinkClick r:id="rId456"/>
        </xdr:cNvPr>
        <xdr:cNvSpPr>
          <a:spLocks noChangeAspect="1"/>
        </xdr:cNvSpPr>
      </xdr:nvSpPr>
      <xdr:spPr>
        <a:xfrm>
          <a:off x="323850" y="153647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342</xdr:row>
      <xdr:rowOff>0</xdr:rowOff>
    </xdr:from>
    <xdr:ext cx="38100" cy="19050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153647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247650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152676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247650"/>
    <xdr:sp>
      <xdr:nvSpPr>
        <xdr:cNvPr id="468" name="Picture 26" descr="http://www.seace.gob.pe/images/icon_excel.jpg">
          <a:hlinkClick r:id="rId459"/>
        </xdr:cNvPr>
        <xdr:cNvSpPr>
          <a:spLocks noChangeAspect="1"/>
        </xdr:cNvSpPr>
      </xdr:nvSpPr>
      <xdr:spPr>
        <a:xfrm>
          <a:off x="323850" y="152676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339</xdr:row>
      <xdr:rowOff>0</xdr:rowOff>
    </xdr:from>
    <xdr:ext cx="38100" cy="247650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1526762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38100" cy="190500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15494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346</xdr:row>
      <xdr:rowOff>0</xdr:rowOff>
    </xdr:from>
    <xdr:ext cx="38100" cy="190500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15494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343</xdr:row>
      <xdr:rowOff>0</xdr:rowOff>
    </xdr:from>
    <xdr:ext cx="38100" cy="247650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153971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343</xdr:row>
      <xdr:rowOff>0</xdr:rowOff>
    </xdr:from>
    <xdr:ext cx="38100" cy="247650"/>
    <xdr:sp>
      <xdr:nvSpPr>
        <xdr:cNvPr id="473" name="Picture 26" descr="http://www.seace.gob.pe/images/icon_excel.jpg">
          <a:hlinkClick r:id="rId464"/>
        </xdr:cNvPr>
        <xdr:cNvSpPr>
          <a:spLocks noChangeAspect="1"/>
        </xdr:cNvSpPr>
      </xdr:nvSpPr>
      <xdr:spPr>
        <a:xfrm>
          <a:off x="323850" y="153971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343</xdr:row>
      <xdr:rowOff>0</xdr:rowOff>
    </xdr:from>
    <xdr:ext cx="38100" cy="247650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1539716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285750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15737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285750"/>
    <xdr:sp>
      <xdr:nvSpPr>
        <xdr:cNvPr id="476" name="Picture 26" descr="http://www.seace.gob.pe/images/icon_excel.jpg">
          <a:hlinkClick r:id="rId467"/>
        </xdr:cNvPr>
        <xdr:cNvSpPr>
          <a:spLocks noChangeAspect="1"/>
        </xdr:cNvSpPr>
      </xdr:nvSpPr>
      <xdr:spPr>
        <a:xfrm>
          <a:off x="323850" y="15737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1578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478" name="Picture 26" descr="http://www.seace.gob.pe/images/icon_excel.jpg">
          <a:hlinkClick r:id="rId469"/>
        </xdr:cNvPr>
        <xdr:cNvSpPr>
          <a:spLocks noChangeAspect="1"/>
        </xdr:cNvSpPr>
      </xdr:nvSpPr>
      <xdr:spPr>
        <a:xfrm>
          <a:off x="323850" y="1578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285750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15737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285750"/>
    <xdr:sp>
      <xdr:nvSpPr>
        <xdr:cNvPr id="480" name="Picture 26" descr="http://www.seace.gob.pe/images/icon_excel.jpg">
          <a:hlinkClick r:id="rId471"/>
        </xdr:cNvPr>
        <xdr:cNvSpPr>
          <a:spLocks noChangeAspect="1"/>
        </xdr:cNvSpPr>
      </xdr:nvSpPr>
      <xdr:spPr>
        <a:xfrm>
          <a:off x="323850" y="15737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285750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1573720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4765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156238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47650"/>
    <xdr:sp>
      <xdr:nvSpPr>
        <xdr:cNvPr id="483" name="Picture 26" descr="http://www.seace.gob.pe/images/icon_excel.jpg">
          <a:hlinkClick r:id="rId474"/>
        </xdr:cNvPr>
        <xdr:cNvSpPr>
          <a:spLocks noChangeAspect="1"/>
        </xdr:cNvSpPr>
      </xdr:nvSpPr>
      <xdr:spPr>
        <a:xfrm>
          <a:off x="323850" y="156238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350</xdr:row>
      <xdr:rowOff>0</xdr:rowOff>
    </xdr:from>
    <xdr:ext cx="38100" cy="24765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156238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357</xdr:row>
      <xdr:rowOff>0</xdr:rowOff>
    </xdr:from>
    <xdr:ext cx="38100" cy="238125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158991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357</xdr:row>
      <xdr:rowOff>0</xdr:rowOff>
    </xdr:from>
    <xdr:ext cx="38100" cy="238125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158991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247650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157857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247650"/>
    <xdr:sp>
      <xdr:nvSpPr>
        <xdr:cNvPr id="488" name="Picture 26" descr="http://www.seace.gob.pe/images/icon_excel.jpg">
          <a:hlinkClick r:id="rId479"/>
        </xdr:cNvPr>
        <xdr:cNvSpPr>
          <a:spLocks noChangeAspect="1"/>
        </xdr:cNvSpPr>
      </xdr:nvSpPr>
      <xdr:spPr>
        <a:xfrm>
          <a:off x="323850" y="157857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247650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15785782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238125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1622298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238125"/>
    <xdr:sp>
      <xdr:nvSpPr>
        <xdr:cNvPr id="491" name="Picture 26" descr="http://www.seace.gob.pe/images/icon_excel.jpg">
          <a:hlinkClick r:id="rId482"/>
        </xdr:cNvPr>
        <xdr:cNvSpPr>
          <a:spLocks noChangeAspect="1"/>
        </xdr:cNvSpPr>
      </xdr:nvSpPr>
      <xdr:spPr>
        <a:xfrm>
          <a:off x="323850" y="1622298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365</xdr:row>
      <xdr:rowOff>0</xdr:rowOff>
    </xdr:from>
    <xdr:ext cx="38100" cy="381000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1630394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365</xdr:row>
      <xdr:rowOff>0</xdr:rowOff>
    </xdr:from>
    <xdr:ext cx="38100" cy="381000"/>
    <xdr:sp>
      <xdr:nvSpPr>
        <xdr:cNvPr id="493" name="Picture 26" descr="http://www.seace.gob.pe/images/icon_excel.jpg">
          <a:hlinkClick r:id="rId484"/>
        </xdr:cNvPr>
        <xdr:cNvSpPr>
          <a:spLocks noChangeAspect="1"/>
        </xdr:cNvSpPr>
      </xdr:nvSpPr>
      <xdr:spPr>
        <a:xfrm>
          <a:off x="323850" y="1630394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238125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1622298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238125"/>
    <xdr:sp>
      <xdr:nvSpPr>
        <xdr:cNvPr id="495" name="Picture 26" descr="http://www.seace.gob.pe/images/icon_excel.jpg">
          <a:hlinkClick r:id="rId486"/>
        </xdr:cNvPr>
        <xdr:cNvSpPr>
          <a:spLocks noChangeAspect="1"/>
        </xdr:cNvSpPr>
      </xdr:nvSpPr>
      <xdr:spPr>
        <a:xfrm>
          <a:off x="323850" y="1622298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8100" cy="238125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1622298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38100" cy="371475"/>
    <xdr:sp>
      <xdr:nvSpPr>
        <xdr:cNvPr id="497" name="Picture 25" descr="http://www.seace.gob.pe/images/icon_word.jpg">
          <a:hlinkClick r:id="rId488"/>
        </xdr:cNvPr>
        <xdr:cNvSpPr>
          <a:spLocks noChangeAspect="1"/>
        </xdr:cNvSpPr>
      </xdr:nvSpPr>
      <xdr:spPr>
        <a:xfrm>
          <a:off x="323850" y="160772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38100" cy="371475"/>
    <xdr:sp>
      <xdr:nvSpPr>
        <xdr:cNvPr id="498" name="Picture 26" descr="http://www.seace.gob.pe/images/icon_excel.jpg">
          <a:hlinkClick r:id="rId489"/>
        </xdr:cNvPr>
        <xdr:cNvSpPr>
          <a:spLocks noChangeAspect="1"/>
        </xdr:cNvSpPr>
      </xdr:nvSpPr>
      <xdr:spPr>
        <a:xfrm>
          <a:off x="323850" y="160772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361</xdr:row>
      <xdr:rowOff>0</xdr:rowOff>
    </xdr:from>
    <xdr:ext cx="38100" cy="371475"/>
    <xdr:sp>
      <xdr:nvSpPr>
        <xdr:cNvPr id="499" name="Picture 25" descr="http://www.seace.gob.pe/images/icon_word.jpg">
          <a:hlinkClick r:id="rId490"/>
        </xdr:cNvPr>
        <xdr:cNvSpPr>
          <a:spLocks noChangeAspect="1"/>
        </xdr:cNvSpPr>
      </xdr:nvSpPr>
      <xdr:spPr>
        <a:xfrm>
          <a:off x="323850" y="1607724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368</xdr:row>
      <xdr:rowOff>0</xdr:rowOff>
    </xdr:from>
    <xdr:ext cx="38100" cy="19050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16530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368</xdr:row>
      <xdr:rowOff>0</xdr:rowOff>
    </xdr:from>
    <xdr:ext cx="38100" cy="190500"/>
    <xdr:sp>
      <xdr:nvSpPr>
        <xdr:cNvPr id="501" name="Picture 25" descr="http://www.seace.gob.pe/images/icon_word.jpg">
          <a:hlinkClick r:id="rId492"/>
        </xdr:cNvPr>
        <xdr:cNvSpPr>
          <a:spLocks noChangeAspect="1"/>
        </xdr:cNvSpPr>
      </xdr:nvSpPr>
      <xdr:spPr>
        <a:xfrm>
          <a:off x="323850" y="165306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365</xdr:row>
      <xdr:rowOff>0</xdr:rowOff>
    </xdr:from>
    <xdr:ext cx="38100" cy="495300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1630394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365</xdr:row>
      <xdr:rowOff>0</xdr:rowOff>
    </xdr:from>
    <xdr:ext cx="38100" cy="495300"/>
    <xdr:sp>
      <xdr:nvSpPr>
        <xdr:cNvPr id="503" name="Picture 26" descr="http://www.seace.gob.pe/images/icon_excel.jpg">
          <a:hlinkClick r:id="rId494"/>
        </xdr:cNvPr>
        <xdr:cNvSpPr>
          <a:spLocks noChangeAspect="1"/>
        </xdr:cNvSpPr>
      </xdr:nvSpPr>
      <xdr:spPr>
        <a:xfrm>
          <a:off x="323850" y="1630394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365</xdr:row>
      <xdr:rowOff>0</xdr:rowOff>
    </xdr:from>
    <xdr:ext cx="38100" cy="495300"/>
    <xdr:sp>
      <xdr:nvSpPr>
        <xdr:cNvPr id="504" name="Picture 25" descr="http://www.seace.gob.pe/images/icon_word.jpg">
          <a:hlinkClick r:id="rId495"/>
        </xdr:cNvPr>
        <xdr:cNvSpPr>
          <a:spLocks noChangeAspect="1"/>
        </xdr:cNvSpPr>
      </xdr:nvSpPr>
      <xdr:spPr>
        <a:xfrm>
          <a:off x="323850" y="1630394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690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506" name="Picture 26" descr="http://www.seace.gob.pe/images/icon_excel.jpg">
          <a:hlinkClick r:id="rId497"/>
        </xdr:cNvPr>
        <xdr:cNvSpPr>
          <a:spLocks noChangeAspect="1"/>
        </xdr:cNvSpPr>
      </xdr:nvSpPr>
      <xdr:spPr>
        <a:xfrm>
          <a:off x="323850" y="1690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19050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16935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190500"/>
    <xdr:sp>
      <xdr:nvSpPr>
        <xdr:cNvPr id="508" name="Picture 26" descr="http://www.seace.gob.pe/images/icon_excel.jpg">
          <a:hlinkClick r:id="rId499"/>
        </xdr:cNvPr>
        <xdr:cNvSpPr>
          <a:spLocks noChangeAspect="1"/>
        </xdr:cNvSpPr>
      </xdr:nvSpPr>
      <xdr:spPr>
        <a:xfrm>
          <a:off x="323850" y="16935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1690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510" name="Picture 26" descr="http://www.seace.gob.pe/images/icon_excel.jpg">
          <a:hlinkClick r:id="rId501"/>
        </xdr:cNvPr>
        <xdr:cNvSpPr>
          <a:spLocks noChangeAspect="1"/>
        </xdr:cNvSpPr>
      </xdr:nvSpPr>
      <xdr:spPr>
        <a:xfrm>
          <a:off x="323850" y="1690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375</xdr:row>
      <xdr:rowOff>0</xdr:rowOff>
    </xdr:from>
    <xdr:ext cx="38100" cy="190500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6903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372</xdr:row>
      <xdr:rowOff>0</xdr:rowOff>
    </xdr:from>
    <xdr:ext cx="38100" cy="314325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16660177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372</xdr:row>
      <xdr:rowOff>0</xdr:rowOff>
    </xdr:from>
    <xdr:ext cx="38100" cy="314325"/>
    <xdr:sp>
      <xdr:nvSpPr>
        <xdr:cNvPr id="513" name="Picture 26" descr="http://www.seace.gob.pe/images/icon_excel.jpg">
          <a:hlinkClick r:id="rId504"/>
        </xdr:cNvPr>
        <xdr:cNvSpPr>
          <a:spLocks noChangeAspect="1"/>
        </xdr:cNvSpPr>
      </xdr:nvSpPr>
      <xdr:spPr>
        <a:xfrm>
          <a:off x="323850" y="16660177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372</xdr:row>
      <xdr:rowOff>0</xdr:rowOff>
    </xdr:from>
    <xdr:ext cx="38100" cy="31432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166601775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379</xdr:row>
      <xdr:rowOff>0</xdr:rowOff>
    </xdr:from>
    <xdr:ext cx="38100" cy="238125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170326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379</xdr:row>
      <xdr:rowOff>0</xdr:rowOff>
    </xdr:from>
    <xdr:ext cx="38100" cy="238125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70326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47650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69354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47650"/>
    <xdr:sp>
      <xdr:nvSpPr>
        <xdr:cNvPr id="518" name="Picture 26" descr="http://www.seace.gob.pe/images/icon_excel.jpg">
          <a:hlinkClick r:id="rId509"/>
        </xdr:cNvPr>
        <xdr:cNvSpPr>
          <a:spLocks noChangeAspect="1"/>
        </xdr:cNvSpPr>
      </xdr:nvSpPr>
      <xdr:spPr>
        <a:xfrm>
          <a:off x="323850" y="169354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47650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693545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381000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1734026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381000"/>
    <xdr:sp>
      <xdr:nvSpPr>
        <xdr:cNvPr id="521" name="Picture 26" descr="http://www.seace.gob.pe/images/icon_excel.jpg">
          <a:hlinkClick r:id="rId512"/>
        </xdr:cNvPr>
        <xdr:cNvSpPr>
          <a:spLocks noChangeAspect="1"/>
        </xdr:cNvSpPr>
      </xdr:nvSpPr>
      <xdr:spPr>
        <a:xfrm>
          <a:off x="323850" y="1734026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387</xdr:row>
      <xdr:rowOff>0</xdr:rowOff>
    </xdr:from>
    <xdr:ext cx="38100" cy="381000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740503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387</xdr:row>
      <xdr:rowOff>0</xdr:rowOff>
    </xdr:from>
    <xdr:ext cx="38100" cy="381000"/>
    <xdr:sp>
      <xdr:nvSpPr>
        <xdr:cNvPr id="523" name="Picture 26" descr="http://www.seace.gob.pe/images/icon_excel.jpg">
          <a:hlinkClick r:id="rId514"/>
        </xdr:cNvPr>
        <xdr:cNvSpPr>
          <a:spLocks noChangeAspect="1"/>
        </xdr:cNvSpPr>
      </xdr:nvSpPr>
      <xdr:spPr>
        <a:xfrm>
          <a:off x="323850" y="1740503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381000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1734026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381000"/>
    <xdr:sp>
      <xdr:nvSpPr>
        <xdr:cNvPr id="525" name="Picture 26" descr="http://www.seace.gob.pe/images/icon_excel.jpg">
          <a:hlinkClick r:id="rId516"/>
        </xdr:cNvPr>
        <xdr:cNvSpPr>
          <a:spLocks noChangeAspect="1"/>
        </xdr:cNvSpPr>
      </xdr:nvSpPr>
      <xdr:spPr>
        <a:xfrm>
          <a:off x="323850" y="1734026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386</xdr:row>
      <xdr:rowOff>0</xdr:rowOff>
    </xdr:from>
    <xdr:ext cx="38100" cy="381000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1734026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383</xdr:row>
      <xdr:rowOff>0</xdr:rowOff>
    </xdr:from>
    <xdr:ext cx="38100" cy="495300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1721072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383</xdr:row>
      <xdr:rowOff>0</xdr:rowOff>
    </xdr:from>
    <xdr:ext cx="38100" cy="495300"/>
    <xdr:sp>
      <xdr:nvSpPr>
        <xdr:cNvPr id="528" name="Picture 26" descr="http://www.seace.gob.pe/images/icon_excel.jpg">
          <a:hlinkClick r:id="rId519"/>
        </xdr:cNvPr>
        <xdr:cNvSpPr>
          <a:spLocks noChangeAspect="1"/>
        </xdr:cNvSpPr>
      </xdr:nvSpPr>
      <xdr:spPr>
        <a:xfrm>
          <a:off x="323850" y="1721072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383</xdr:row>
      <xdr:rowOff>0</xdr:rowOff>
    </xdr:from>
    <xdr:ext cx="38100" cy="495300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1721072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390</xdr:row>
      <xdr:rowOff>0</xdr:rowOff>
    </xdr:from>
    <xdr:ext cx="38100" cy="381000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1753457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390</xdr:row>
      <xdr:rowOff>0</xdr:rowOff>
    </xdr:from>
    <xdr:ext cx="38100" cy="381000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1753457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387</xdr:row>
      <xdr:rowOff>0</xdr:rowOff>
    </xdr:from>
    <xdr:ext cx="38100" cy="495300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1740503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387</xdr:row>
      <xdr:rowOff>0</xdr:rowOff>
    </xdr:from>
    <xdr:ext cx="38100" cy="495300"/>
    <xdr:sp>
      <xdr:nvSpPr>
        <xdr:cNvPr id="533" name="Picture 26" descr="http://www.seace.gob.pe/images/icon_excel.jpg">
          <a:hlinkClick r:id="rId524"/>
        </xdr:cNvPr>
        <xdr:cNvSpPr>
          <a:spLocks noChangeAspect="1"/>
        </xdr:cNvSpPr>
      </xdr:nvSpPr>
      <xdr:spPr>
        <a:xfrm>
          <a:off x="323850" y="1740503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387</xdr:row>
      <xdr:rowOff>0</xdr:rowOff>
    </xdr:from>
    <xdr:ext cx="38100" cy="495300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323850" y="174050325"/>
          <a:ext cx="38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397</xdr:row>
      <xdr:rowOff>0</xdr:rowOff>
    </xdr:from>
    <xdr:ext cx="38100" cy="257175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17809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397</xdr:row>
      <xdr:rowOff>0</xdr:rowOff>
    </xdr:from>
    <xdr:ext cx="38100" cy="257175"/>
    <xdr:sp>
      <xdr:nvSpPr>
        <xdr:cNvPr id="536" name="Picture 26" descr="http://www.seace.gob.pe/images/icon_excel.jpg">
          <a:hlinkClick r:id="rId527"/>
        </xdr:cNvPr>
        <xdr:cNvSpPr>
          <a:spLocks noChangeAspect="1"/>
        </xdr:cNvSpPr>
      </xdr:nvSpPr>
      <xdr:spPr>
        <a:xfrm>
          <a:off x="323850" y="17809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398</xdr:row>
      <xdr:rowOff>0</xdr:rowOff>
    </xdr:from>
    <xdr:ext cx="38100" cy="285750"/>
    <xdr:sp>
      <xdr:nvSpPr>
        <xdr:cNvPr id="537" name="Picture 25" descr="http://www.seace.gob.pe/images/icon_word.jpg">
          <a:hlinkClick r:id="rId528"/>
        </xdr:cNvPr>
        <xdr:cNvSpPr>
          <a:spLocks noChangeAspect="1"/>
        </xdr:cNvSpPr>
      </xdr:nvSpPr>
      <xdr:spPr>
        <a:xfrm>
          <a:off x="323850" y="178746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398</xdr:row>
      <xdr:rowOff>0</xdr:rowOff>
    </xdr:from>
    <xdr:ext cx="38100" cy="285750"/>
    <xdr:sp>
      <xdr:nvSpPr>
        <xdr:cNvPr id="538" name="Picture 26" descr="http://www.seace.gob.pe/images/icon_excel.jpg">
          <a:hlinkClick r:id="rId529"/>
        </xdr:cNvPr>
        <xdr:cNvSpPr>
          <a:spLocks noChangeAspect="1"/>
        </xdr:cNvSpPr>
      </xdr:nvSpPr>
      <xdr:spPr>
        <a:xfrm>
          <a:off x="323850" y="178746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397</xdr:row>
      <xdr:rowOff>0</xdr:rowOff>
    </xdr:from>
    <xdr:ext cx="38100" cy="257175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323850" y="17809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397</xdr:row>
      <xdr:rowOff>0</xdr:rowOff>
    </xdr:from>
    <xdr:ext cx="38100" cy="257175"/>
    <xdr:sp>
      <xdr:nvSpPr>
        <xdr:cNvPr id="540" name="Picture 26" descr="http://www.seace.gob.pe/images/icon_excel.jpg">
          <a:hlinkClick r:id="rId531"/>
        </xdr:cNvPr>
        <xdr:cNvSpPr>
          <a:spLocks noChangeAspect="1"/>
        </xdr:cNvSpPr>
      </xdr:nvSpPr>
      <xdr:spPr>
        <a:xfrm>
          <a:off x="323850" y="17809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397</xdr:row>
      <xdr:rowOff>0</xdr:rowOff>
    </xdr:from>
    <xdr:ext cx="38100" cy="257175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17809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394</xdr:row>
      <xdr:rowOff>0</xdr:rowOff>
    </xdr:from>
    <xdr:ext cx="38100" cy="371475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323850" y="176964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394</xdr:row>
      <xdr:rowOff>0</xdr:rowOff>
    </xdr:from>
    <xdr:ext cx="38100" cy="371475"/>
    <xdr:sp>
      <xdr:nvSpPr>
        <xdr:cNvPr id="543" name="Picture 26" descr="http://www.seace.gob.pe/images/icon_excel.jpg">
          <a:hlinkClick r:id="rId534"/>
        </xdr:cNvPr>
        <xdr:cNvSpPr>
          <a:spLocks noChangeAspect="1"/>
        </xdr:cNvSpPr>
      </xdr:nvSpPr>
      <xdr:spPr>
        <a:xfrm>
          <a:off x="323850" y="176964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394</xdr:row>
      <xdr:rowOff>0</xdr:rowOff>
    </xdr:from>
    <xdr:ext cx="38100" cy="37147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176964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401</xdr:row>
      <xdr:rowOff>0</xdr:rowOff>
    </xdr:from>
    <xdr:ext cx="38100" cy="285750"/>
    <xdr:sp>
      <xdr:nvSpPr>
        <xdr:cNvPr id="545" name="Picture 25" descr="http://www.seace.gob.pe/images/icon_word.jpg">
          <a:hlinkClick r:id="rId536"/>
        </xdr:cNvPr>
        <xdr:cNvSpPr>
          <a:spLocks noChangeAspect="1"/>
        </xdr:cNvSpPr>
      </xdr:nvSpPr>
      <xdr:spPr>
        <a:xfrm>
          <a:off x="323850" y="1800415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401</xdr:row>
      <xdr:rowOff>0</xdr:rowOff>
    </xdr:from>
    <xdr:ext cx="38100" cy="285750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323850" y="1800415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398</xdr:row>
      <xdr:rowOff>0</xdr:rowOff>
    </xdr:from>
    <xdr:ext cx="38100" cy="37147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1787461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398</xdr:row>
      <xdr:rowOff>0</xdr:rowOff>
    </xdr:from>
    <xdr:ext cx="38100" cy="371475"/>
    <xdr:sp>
      <xdr:nvSpPr>
        <xdr:cNvPr id="548" name="Picture 26" descr="http://www.seace.gob.pe/images/icon_excel.jpg">
          <a:hlinkClick r:id="rId539"/>
        </xdr:cNvPr>
        <xdr:cNvSpPr>
          <a:spLocks noChangeAspect="1"/>
        </xdr:cNvSpPr>
      </xdr:nvSpPr>
      <xdr:spPr>
        <a:xfrm>
          <a:off x="323850" y="1787461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398</xdr:row>
      <xdr:rowOff>0</xdr:rowOff>
    </xdr:from>
    <xdr:ext cx="38100" cy="371475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323850" y="1787461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408</xdr:row>
      <xdr:rowOff>0</xdr:rowOff>
    </xdr:from>
    <xdr:ext cx="38100" cy="285750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182956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408</xdr:row>
      <xdr:rowOff>0</xdr:rowOff>
    </xdr:from>
    <xdr:ext cx="38100" cy="285750"/>
    <xdr:sp>
      <xdr:nvSpPr>
        <xdr:cNvPr id="551" name="Picture 26" descr="http://www.seace.gob.pe/images/icon_excel.jpg">
          <a:hlinkClick r:id="rId542"/>
        </xdr:cNvPr>
        <xdr:cNvSpPr>
          <a:spLocks noChangeAspect="1"/>
        </xdr:cNvSpPr>
      </xdr:nvSpPr>
      <xdr:spPr>
        <a:xfrm>
          <a:off x="323850" y="182956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285750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323850" y="183441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285750"/>
    <xdr:sp>
      <xdr:nvSpPr>
        <xdr:cNvPr id="553" name="Picture 26" descr="http://www.seace.gob.pe/images/icon_excel.jpg">
          <a:hlinkClick r:id="rId544"/>
        </xdr:cNvPr>
        <xdr:cNvSpPr>
          <a:spLocks noChangeAspect="1"/>
        </xdr:cNvSpPr>
      </xdr:nvSpPr>
      <xdr:spPr>
        <a:xfrm>
          <a:off x="323850" y="183441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408</xdr:row>
      <xdr:rowOff>0</xdr:rowOff>
    </xdr:from>
    <xdr:ext cx="38100" cy="285750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323850" y="182956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408</xdr:row>
      <xdr:rowOff>0</xdr:rowOff>
    </xdr:from>
    <xdr:ext cx="38100" cy="285750"/>
    <xdr:sp>
      <xdr:nvSpPr>
        <xdr:cNvPr id="555" name="Picture 26" descr="http://www.seace.gob.pe/images/icon_excel.jpg">
          <a:hlinkClick r:id="rId546"/>
        </xdr:cNvPr>
        <xdr:cNvSpPr>
          <a:spLocks noChangeAspect="1"/>
        </xdr:cNvSpPr>
      </xdr:nvSpPr>
      <xdr:spPr>
        <a:xfrm>
          <a:off x="323850" y="182956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408</xdr:row>
      <xdr:rowOff>0</xdr:rowOff>
    </xdr:from>
    <xdr:ext cx="38100" cy="285750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82956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405</xdr:row>
      <xdr:rowOff>0</xdr:rowOff>
    </xdr:from>
    <xdr:ext cx="38100" cy="371475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323850" y="1818227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405</xdr:row>
      <xdr:rowOff>0</xdr:rowOff>
    </xdr:from>
    <xdr:ext cx="38100" cy="371475"/>
    <xdr:sp>
      <xdr:nvSpPr>
        <xdr:cNvPr id="558" name="Picture 26" descr="http://www.seace.gob.pe/images/icon_excel.jpg">
          <a:hlinkClick r:id="rId549"/>
        </xdr:cNvPr>
        <xdr:cNvSpPr>
          <a:spLocks noChangeAspect="1"/>
        </xdr:cNvSpPr>
      </xdr:nvSpPr>
      <xdr:spPr>
        <a:xfrm>
          <a:off x="323850" y="1818227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405</xdr:row>
      <xdr:rowOff>0</xdr:rowOff>
    </xdr:from>
    <xdr:ext cx="38100" cy="37147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8182272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412</xdr:row>
      <xdr:rowOff>0</xdr:rowOff>
    </xdr:from>
    <xdr:ext cx="38100" cy="190500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323850" y="184737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412</xdr:row>
      <xdr:rowOff>0</xdr:rowOff>
    </xdr:from>
    <xdr:ext cx="38100" cy="190500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323850" y="184737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37147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83441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371475"/>
    <xdr:sp>
      <xdr:nvSpPr>
        <xdr:cNvPr id="563" name="Picture 26" descr="http://www.seace.gob.pe/images/icon_excel.jpg">
          <a:hlinkClick r:id="rId554"/>
        </xdr:cNvPr>
        <xdr:cNvSpPr>
          <a:spLocks noChangeAspect="1"/>
        </xdr:cNvSpPr>
      </xdr:nvSpPr>
      <xdr:spPr>
        <a:xfrm>
          <a:off x="323850" y="183441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371475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323850" y="183441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419</xdr:row>
      <xdr:rowOff>0</xdr:rowOff>
    </xdr:from>
    <xdr:ext cx="38100" cy="190500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8829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419</xdr:row>
      <xdr:rowOff>0</xdr:rowOff>
    </xdr:from>
    <xdr:ext cx="38100" cy="190500"/>
    <xdr:sp>
      <xdr:nvSpPr>
        <xdr:cNvPr id="566" name="Picture 26" descr="http://www.seace.gob.pe/images/icon_excel.jpg">
          <a:hlinkClick r:id="rId557"/>
        </xdr:cNvPr>
        <xdr:cNvSpPr>
          <a:spLocks noChangeAspect="1"/>
        </xdr:cNvSpPr>
      </xdr:nvSpPr>
      <xdr:spPr>
        <a:xfrm>
          <a:off x="323850" y="18829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420</xdr:row>
      <xdr:rowOff>0</xdr:rowOff>
    </xdr:from>
    <xdr:ext cx="38100" cy="190500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323850" y="18862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420</xdr:row>
      <xdr:rowOff>0</xdr:rowOff>
    </xdr:from>
    <xdr:ext cx="38100" cy="190500"/>
    <xdr:sp>
      <xdr:nvSpPr>
        <xdr:cNvPr id="568" name="Picture 26" descr="http://www.seace.gob.pe/images/icon_excel.jpg">
          <a:hlinkClick r:id="rId559"/>
        </xdr:cNvPr>
        <xdr:cNvSpPr>
          <a:spLocks noChangeAspect="1"/>
        </xdr:cNvSpPr>
      </xdr:nvSpPr>
      <xdr:spPr>
        <a:xfrm>
          <a:off x="323850" y="18862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419</xdr:row>
      <xdr:rowOff>0</xdr:rowOff>
    </xdr:from>
    <xdr:ext cx="38100" cy="190500"/>
    <xdr:sp>
      <xdr:nvSpPr>
        <xdr:cNvPr id="569" name="Picture 25" descr="http://www.seace.gob.pe/images/icon_word.jpg">
          <a:hlinkClick r:id="rId560"/>
        </xdr:cNvPr>
        <xdr:cNvSpPr>
          <a:spLocks noChangeAspect="1"/>
        </xdr:cNvSpPr>
      </xdr:nvSpPr>
      <xdr:spPr>
        <a:xfrm>
          <a:off x="323850" y="18829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419</xdr:row>
      <xdr:rowOff>0</xdr:rowOff>
    </xdr:from>
    <xdr:ext cx="38100" cy="190500"/>
    <xdr:sp>
      <xdr:nvSpPr>
        <xdr:cNvPr id="570" name="Picture 26" descr="http://www.seace.gob.pe/images/icon_excel.jpg">
          <a:hlinkClick r:id="rId561"/>
        </xdr:cNvPr>
        <xdr:cNvSpPr>
          <a:spLocks noChangeAspect="1"/>
        </xdr:cNvSpPr>
      </xdr:nvSpPr>
      <xdr:spPr>
        <a:xfrm>
          <a:off x="323850" y="18829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419</xdr:row>
      <xdr:rowOff>0</xdr:rowOff>
    </xdr:from>
    <xdr:ext cx="38100" cy="190500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88299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416</xdr:row>
      <xdr:rowOff>0</xdr:rowOff>
    </xdr:from>
    <xdr:ext cx="38100" cy="333375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323850" y="1863566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416</xdr:row>
      <xdr:rowOff>0</xdr:rowOff>
    </xdr:from>
    <xdr:ext cx="38100" cy="333375"/>
    <xdr:sp>
      <xdr:nvSpPr>
        <xdr:cNvPr id="573" name="Picture 26" descr="http://www.seace.gob.pe/images/icon_excel.jpg">
          <a:hlinkClick r:id="rId564"/>
        </xdr:cNvPr>
        <xdr:cNvSpPr>
          <a:spLocks noChangeAspect="1"/>
        </xdr:cNvSpPr>
      </xdr:nvSpPr>
      <xdr:spPr>
        <a:xfrm>
          <a:off x="323850" y="1863566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416</xdr:row>
      <xdr:rowOff>0</xdr:rowOff>
    </xdr:from>
    <xdr:ext cx="38100" cy="33337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86356625"/>
          <a:ext cx="3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423</xdr:row>
      <xdr:rowOff>0</xdr:rowOff>
    </xdr:from>
    <xdr:ext cx="38100" cy="381000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323850" y="1902428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423</xdr:row>
      <xdr:rowOff>0</xdr:rowOff>
    </xdr:from>
    <xdr:ext cx="38100" cy="381000"/>
    <xdr:sp>
      <xdr:nvSpPr>
        <xdr:cNvPr id="576" name="Picture 25" descr="http://www.seace.gob.pe/images/icon_word.jpg">
          <a:hlinkClick r:id="rId567"/>
        </xdr:cNvPr>
        <xdr:cNvSpPr>
          <a:spLocks noChangeAspect="1"/>
        </xdr:cNvSpPr>
      </xdr:nvSpPr>
      <xdr:spPr>
        <a:xfrm>
          <a:off x="323850" y="190242825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420</xdr:row>
      <xdr:rowOff>0</xdr:rowOff>
    </xdr:from>
    <xdr:ext cx="38100" cy="247650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88623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420</xdr:row>
      <xdr:rowOff>0</xdr:rowOff>
    </xdr:from>
    <xdr:ext cx="38100" cy="247650"/>
    <xdr:sp>
      <xdr:nvSpPr>
        <xdr:cNvPr id="578" name="Picture 26" descr="http://www.seace.gob.pe/images/icon_excel.jpg">
          <a:hlinkClick r:id="rId569"/>
        </xdr:cNvPr>
        <xdr:cNvSpPr>
          <a:spLocks noChangeAspect="1"/>
        </xdr:cNvSpPr>
      </xdr:nvSpPr>
      <xdr:spPr>
        <a:xfrm>
          <a:off x="323850" y="188623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420</xdr:row>
      <xdr:rowOff>0</xdr:rowOff>
    </xdr:from>
    <xdr:ext cx="38100" cy="247650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323850" y="1886235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430</xdr:row>
      <xdr:rowOff>0</xdr:rowOff>
    </xdr:from>
    <xdr:ext cx="38100" cy="190500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430</xdr:row>
      <xdr:rowOff>0</xdr:rowOff>
    </xdr:from>
    <xdr:ext cx="38100" cy="190500"/>
    <xdr:sp>
      <xdr:nvSpPr>
        <xdr:cNvPr id="581" name="Picture 26" descr="http://www.seace.gob.pe/images/icon_excel.jpg">
          <a:hlinkClick r:id="rId572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85750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323850" y="193967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85750"/>
    <xdr:sp>
      <xdr:nvSpPr>
        <xdr:cNvPr id="583" name="Picture 26" descr="http://www.seace.gob.pe/images/icon_excel.jpg">
          <a:hlinkClick r:id="rId574"/>
        </xdr:cNvPr>
        <xdr:cNvSpPr>
          <a:spLocks noChangeAspect="1"/>
        </xdr:cNvSpPr>
      </xdr:nvSpPr>
      <xdr:spPr>
        <a:xfrm>
          <a:off x="323850" y="1939671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430</xdr:row>
      <xdr:rowOff>0</xdr:rowOff>
    </xdr:from>
    <xdr:ext cx="38100" cy="190500"/>
    <xdr:sp>
      <xdr:nvSpPr>
        <xdr:cNvPr id="584" name="Picture 25" descr="http://www.seace.gob.pe/images/icon_word.jpg">
          <a:hlinkClick r:id="rId575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430</xdr:row>
      <xdr:rowOff>0</xdr:rowOff>
    </xdr:from>
    <xdr:ext cx="38100" cy="190500"/>
    <xdr:sp>
      <xdr:nvSpPr>
        <xdr:cNvPr id="585" name="Picture 26" descr="http://www.seace.gob.pe/images/icon_excel.jpg">
          <a:hlinkClick r:id="rId576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430</xdr:row>
      <xdr:rowOff>0</xdr:rowOff>
    </xdr:from>
    <xdr:ext cx="38100" cy="190500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427</xdr:row>
      <xdr:rowOff>0</xdr:rowOff>
    </xdr:from>
    <xdr:ext cx="38100" cy="247650"/>
    <xdr:sp>
      <xdr:nvSpPr>
        <xdr:cNvPr id="587" name="Picture 25" descr="http://www.seace.gob.pe/images/icon_word.jpg">
          <a:hlinkClick r:id="rId578"/>
        </xdr:cNvPr>
        <xdr:cNvSpPr>
          <a:spLocks noChangeAspect="1"/>
        </xdr:cNvSpPr>
      </xdr:nvSpPr>
      <xdr:spPr>
        <a:xfrm>
          <a:off x="323850" y="192024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427</xdr:row>
      <xdr:rowOff>0</xdr:rowOff>
    </xdr:from>
    <xdr:ext cx="38100" cy="247650"/>
    <xdr:sp>
      <xdr:nvSpPr>
        <xdr:cNvPr id="588" name="Picture 26" descr="http://www.seace.gob.pe/images/icon_excel.jpg">
          <a:hlinkClick r:id="rId579"/>
        </xdr:cNvPr>
        <xdr:cNvSpPr>
          <a:spLocks noChangeAspect="1"/>
        </xdr:cNvSpPr>
      </xdr:nvSpPr>
      <xdr:spPr>
        <a:xfrm>
          <a:off x="323850" y="192024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427</xdr:row>
      <xdr:rowOff>0</xdr:rowOff>
    </xdr:from>
    <xdr:ext cx="38100" cy="247650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9202400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285750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323850" y="194938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285750"/>
    <xdr:sp>
      <xdr:nvSpPr>
        <xdr:cNvPr id="591" name="Picture 25" descr="http://www.seace.gob.pe/images/icon_word.jpg">
          <a:hlinkClick r:id="rId582"/>
        </xdr:cNvPr>
        <xdr:cNvSpPr>
          <a:spLocks noChangeAspect="1"/>
        </xdr:cNvSpPr>
      </xdr:nvSpPr>
      <xdr:spPr>
        <a:xfrm>
          <a:off x="323850" y="1949386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37147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939671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371475"/>
    <xdr:sp>
      <xdr:nvSpPr>
        <xdr:cNvPr id="593" name="Picture 26" descr="http://www.seace.gob.pe/images/icon_excel.jpg">
          <a:hlinkClick r:id="rId584"/>
        </xdr:cNvPr>
        <xdr:cNvSpPr>
          <a:spLocks noChangeAspect="1"/>
        </xdr:cNvSpPr>
      </xdr:nvSpPr>
      <xdr:spPr>
        <a:xfrm>
          <a:off x="323850" y="1939671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371475"/>
    <xdr:sp>
      <xdr:nvSpPr>
        <xdr:cNvPr id="594" name="Picture 25" descr="http://www.seace.gob.pe/images/icon_word.jpg">
          <a:hlinkClick r:id="rId585"/>
        </xdr:cNvPr>
        <xdr:cNvSpPr>
          <a:spLocks noChangeAspect="1"/>
        </xdr:cNvSpPr>
      </xdr:nvSpPr>
      <xdr:spPr>
        <a:xfrm>
          <a:off x="323850" y="19396710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78" t="s">
        <v>310</v>
      </c>
      <c r="B2" s="178"/>
      <c r="C2" s="178"/>
      <c r="D2" s="178"/>
      <c r="E2" s="178"/>
      <c r="F2" s="178"/>
    </row>
    <row r="3" spans="1:6" ht="25.5">
      <c r="A3" s="30" t="s">
        <v>0</v>
      </c>
      <c r="B3" s="30" t="s">
        <v>1</v>
      </c>
      <c r="C3" s="30" t="s">
        <v>323</v>
      </c>
      <c r="D3" s="30" t="s">
        <v>43</v>
      </c>
      <c r="E3" s="30" t="s">
        <v>322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0"/>
    </row>
    <row r="5" spans="1:6" ht="24">
      <c r="A5" s="14" t="s">
        <v>4</v>
      </c>
      <c r="B5" s="7" t="s">
        <v>239</v>
      </c>
      <c r="C5" s="176" t="s">
        <v>347</v>
      </c>
      <c r="D5" s="3" t="s">
        <v>324</v>
      </c>
      <c r="E5" s="3" t="s">
        <v>3</v>
      </c>
      <c r="F5" s="130"/>
    </row>
    <row r="6" spans="1:6" ht="12.75" customHeight="1">
      <c r="A6" s="184" t="s">
        <v>5</v>
      </c>
      <c r="B6" s="176" t="s">
        <v>44</v>
      </c>
      <c r="C6" s="190"/>
      <c r="D6" s="188" t="s">
        <v>324</v>
      </c>
      <c r="E6" s="188" t="s">
        <v>40</v>
      </c>
      <c r="F6" s="182"/>
    </row>
    <row r="7" spans="1:6" ht="27.75" customHeight="1">
      <c r="A7" s="186"/>
      <c r="B7" s="187"/>
      <c r="C7" s="190"/>
      <c r="D7" s="189"/>
      <c r="E7" s="189"/>
      <c r="F7" s="183"/>
    </row>
    <row r="8" spans="1:6" ht="112.5" customHeight="1">
      <c r="A8" s="14" t="s">
        <v>6</v>
      </c>
      <c r="B8" s="7" t="s">
        <v>242</v>
      </c>
      <c r="C8" s="177"/>
      <c r="D8" s="3" t="s">
        <v>324</v>
      </c>
      <c r="E8" s="3" t="s">
        <v>3</v>
      </c>
      <c r="F8" s="130"/>
    </row>
    <row r="9" spans="1:6" ht="12.75">
      <c r="A9" s="15" t="s">
        <v>7</v>
      </c>
      <c r="B9" s="7"/>
      <c r="C9" s="128"/>
      <c r="D9" s="122"/>
      <c r="E9" s="122"/>
      <c r="F9" s="130"/>
    </row>
    <row r="10" spans="1:6" ht="12.75">
      <c r="A10" s="15" t="s">
        <v>8</v>
      </c>
      <c r="B10" s="7"/>
      <c r="C10" s="7"/>
      <c r="D10" s="3"/>
      <c r="E10" s="3"/>
      <c r="F10" s="130"/>
    </row>
    <row r="11" spans="1:6" ht="112.5" customHeight="1">
      <c r="A11" s="14" t="s">
        <v>306</v>
      </c>
      <c r="B11" s="11" t="s">
        <v>9</v>
      </c>
      <c r="C11" s="176" t="s">
        <v>347</v>
      </c>
      <c r="D11" s="3" t="s">
        <v>3</v>
      </c>
      <c r="E11" s="3" t="s">
        <v>3</v>
      </c>
      <c r="F11" s="130"/>
    </row>
    <row r="12" spans="1:6" ht="112.5" customHeight="1">
      <c r="A12" s="14" t="s">
        <v>11</v>
      </c>
      <c r="B12" s="11" t="s">
        <v>15</v>
      </c>
      <c r="C12" s="190"/>
      <c r="D12" s="3" t="s">
        <v>324</v>
      </c>
      <c r="E12" s="3" t="s">
        <v>37</v>
      </c>
      <c r="F12" s="130"/>
    </row>
    <row r="13" spans="1:6" ht="33.75" customHeight="1">
      <c r="A13" s="14" t="s">
        <v>307</v>
      </c>
      <c r="B13" s="11" t="s">
        <v>10</v>
      </c>
      <c r="C13" s="190"/>
      <c r="D13" s="3" t="s">
        <v>324</v>
      </c>
      <c r="E13" s="3" t="s">
        <v>37</v>
      </c>
      <c r="F13" s="130"/>
    </row>
    <row r="14" spans="1:6" ht="36" customHeight="1">
      <c r="A14" s="14" t="s">
        <v>12</v>
      </c>
      <c r="B14" s="7" t="s">
        <v>45</v>
      </c>
      <c r="C14" s="190"/>
      <c r="D14" s="3" t="s">
        <v>324</v>
      </c>
      <c r="E14" s="3" t="s">
        <v>37</v>
      </c>
      <c r="F14" s="130"/>
    </row>
    <row r="15" spans="1:6" ht="33.75" customHeight="1">
      <c r="A15" s="14" t="s">
        <v>308</v>
      </c>
      <c r="B15" s="7" t="s">
        <v>46</v>
      </c>
      <c r="C15" s="190"/>
      <c r="D15" s="3" t="s">
        <v>324</v>
      </c>
      <c r="E15" s="3" t="s">
        <v>37</v>
      </c>
      <c r="F15" s="130"/>
    </row>
    <row r="16" spans="1:6" ht="112.5" customHeight="1">
      <c r="A16" s="14" t="s">
        <v>13</v>
      </c>
      <c r="B16" s="7" t="s">
        <v>47</v>
      </c>
      <c r="C16" s="190"/>
      <c r="D16" s="3" t="s">
        <v>324</v>
      </c>
      <c r="E16" s="3" t="s">
        <v>3</v>
      </c>
      <c r="F16" s="130"/>
    </row>
    <row r="17" spans="1:6" ht="24">
      <c r="A17" s="14" t="s">
        <v>48</v>
      </c>
      <c r="B17" s="7" t="s">
        <v>49</v>
      </c>
      <c r="C17" s="177"/>
      <c r="D17" s="3" t="s">
        <v>324</v>
      </c>
      <c r="E17" s="3" t="s">
        <v>37</v>
      </c>
      <c r="F17" s="130"/>
    </row>
    <row r="18" spans="1:6" ht="24">
      <c r="A18" s="184" t="s">
        <v>14</v>
      </c>
      <c r="B18" s="31" t="s">
        <v>35</v>
      </c>
      <c r="C18" s="176" t="s">
        <v>348</v>
      </c>
      <c r="D18" s="3" t="s">
        <v>3</v>
      </c>
      <c r="E18" s="3" t="s">
        <v>3</v>
      </c>
      <c r="F18" s="130"/>
    </row>
    <row r="19" spans="1:6" ht="24">
      <c r="A19" s="185"/>
      <c r="B19" s="31" t="s">
        <v>36</v>
      </c>
      <c r="C19" s="190"/>
      <c r="D19" s="3" t="s">
        <v>37</v>
      </c>
      <c r="E19" s="3" t="s">
        <v>40</v>
      </c>
      <c r="F19" s="130"/>
    </row>
    <row r="20" spans="1:6" ht="24">
      <c r="A20" s="186"/>
      <c r="B20" s="32" t="s">
        <v>243</v>
      </c>
      <c r="C20" s="177"/>
      <c r="D20" s="3" t="s">
        <v>40</v>
      </c>
      <c r="E20" s="3" t="s">
        <v>40</v>
      </c>
      <c r="F20" s="130"/>
    </row>
    <row r="21" spans="1:6" ht="12.75">
      <c r="A21" s="15" t="s">
        <v>109</v>
      </c>
      <c r="B21" s="7"/>
      <c r="C21" s="7"/>
      <c r="D21" s="3"/>
      <c r="E21" s="3"/>
      <c r="F21" s="130"/>
    </row>
    <row r="22" spans="1:6" ht="48" customHeight="1">
      <c r="A22" s="14" t="s">
        <v>59</v>
      </c>
      <c r="B22" s="7" t="s">
        <v>60</v>
      </c>
      <c r="C22" s="176" t="s">
        <v>347</v>
      </c>
      <c r="D22" s="3" t="s">
        <v>324</v>
      </c>
      <c r="E22" s="3" t="s">
        <v>37</v>
      </c>
      <c r="F22" s="130"/>
    </row>
    <row r="23" spans="1:6" ht="24" customHeight="1">
      <c r="A23" s="33" t="s">
        <v>50</v>
      </c>
      <c r="B23" s="11" t="s">
        <v>313</v>
      </c>
      <c r="C23" s="190"/>
      <c r="D23" s="3" t="s">
        <v>324</v>
      </c>
      <c r="E23" s="3" t="s">
        <v>37</v>
      </c>
      <c r="F23" s="130"/>
    </row>
    <row r="24" spans="1:6" ht="24">
      <c r="A24" s="16" t="s">
        <v>110</v>
      </c>
      <c r="B24" s="11" t="s">
        <v>312</v>
      </c>
      <c r="C24" s="190"/>
      <c r="D24" s="3" t="s">
        <v>324</v>
      </c>
      <c r="E24" s="3" t="s">
        <v>37</v>
      </c>
      <c r="F24" s="130"/>
    </row>
    <row r="25" spans="1:6" ht="12.75">
      <c r="A25" s="16" t="s">
        <v>111</v>
      </c>
      <c r="B25" s="11" t="s">
        <v>311</v>
      </c>
      <c r="C25" s="190"/>
      <c r="D25" s="3" t="s">
        <v>324</v>
      </c>
      <c r="E25" s="3" t="s">
        <v>37</v>
      </c>
      <c r="F25" s="130"/>
    </row>
    <row r="26" spans="1:6" ht="24">
      <c r="A26" s="16" t="s">
        <v>112</v>
      </c>
      <c r="B26" s="11" t="s">
        <v>244</v>
      </c>
      <c r="C26" s="177"/>
      <c r="D26" s="3" t="s">
        <v>324</v>
      </c>
      <c r="E26" s="3" t="s">
        <v>3</v>
      </c>
      <c r="F26" s="130"/>
    </row>
    <row r="27" spans="1:6" ht="12.75">
      <c r="A27" s="15" t="s">
        <v>16</v>
      </c>
      <c r="B27" s="7"/>
      <c r="C27" s="7"/>
      <c r="D27" s="3"/>
      <c r="E27" s="3"/>
      <c r="F27" s="130"/>
    </row>
    <row r="28" spans="1:6" ht="12.75">
      <c r="A28" s="13" t="s">
        <v>17</v>
      </c>
      <c r="B28" s="7"/>
      <c r="C28" s="7"/>
      <c r="D28" s="3"/>
      <c r="E28" s="3"/>
      <c r="F28" s="130"/>
    </row>
    <row r="29" spans="1:6" ht="36">
      <c r="A29" s="33" t="s">
        <v>19</v>
      </c>
      <c r="B29" s="11" t="s">
        <v>21</v>
      </c>
      <c r="C29" s="176" t="s">
        <v>346</v>
      </c>
      <c r="D29" s="3" t="s">
        <v>20</v>
      </c>
      <c r="E29" s="3" t="s">
        <v>20</v>
      </c>
      <c r="F29" s="130"/>
    </row>
    <row r="30" spans="1:6" ht="60">
      <c r="A30" s="33" t="s">
        <v>23</v>
      </c>
      <c r="B30" s="11" t="s">
        <v>24</v>
      </c>
      <c r="C30" s="190"/>
      <c r="D30" s="3" t="s">
        <v>20</v>
      </c>
      <c r="E30" s="3" t="s">
        <v>20</v>
      </c>
      <c r="F30" s="130"/>
    </row>
    <row r="31" spans="1:6" ht="24">
      <c r="A31" s="33" t="s">
        <v>25</v>
      </c>
      <c r="B31" s="11" t="s">
        <v>26</v>
      </c>
      <c r="C31" s="177"/>
      <c r="D31" s="3" t="s">
        <v>20</v>
      </c>
      <c r="E31" s="3" t="s">
        <v>20</v>
      </c>
      <c r="F31" s="130"/>
    </row>
    <row r="32" spans="1:6" ht="12.75">
      <c r="A32" s="13" t="s">
        <v>61</v>
      </c>
      <c r="B32" s="11"/>
      <c r="C32" s="11"/>
      <c r="D32" s="3"/>
      <c r="E32" s="3"/>
      <c r="F32" s="130"/>
    </row>
    <row r="33" spans="1:6" ht="24">
      <c r="A33" s="33" t="s">
        <v>58</v>
      </c>
      <c r="B33" s="11" t="s">
        <v>343</v>
      </c>
      <c r="C33" s="7" t="s">
        <v>345</v>
      </c>
      <c r="D33" s="3" t="s">
        <v>20</v>
      </c>
      <c r="E33" s="3" t="s">
        <v>20</v>
      </c>
      <c r="F33" s="130"/>
    </row>
    <row r="34" spans="1:6" ht="12.75">
      <c r="A34" s="15" t="s">
        <v>18</v>
      </c>
      <c r="B34" s="7"/>
      <c r="C34" s="7"/>
      <c r="D34" s="3"/>
      <c r="E34" s="3"/>
      <c r="F34" s="130"/>
    </row>
    <row r="35" spans="1:6" ht="24">
      <c r="A35" s="16" t="s">
        <v>30</v>
      </c>
      <c r="B35" s="8" t="s">
        <v>344</v>
      </c>
      <c r="C35" s="7" t="s">
        <v>350</v>
      </c>
      <c r="D35" s="3" t="s">
        <v>3</v>
      </c>
      <c r="E35" s="3" t="s">
        <v>3</v>
      </c>
      <c r="F35" s="130"/>
    </row>
    <row r="36" spans="1:6" ht="12.75">
      <c r="A36" s="15" t="s">
        <v>22</v>
      </c>
      <c r="B36" s="7"/>
      <c r="C36" s="7"/>
      <c r="D36" s="3"/>
      <c r="E36" s="3"/>
      <c r="F36" s="130"/>
    </row>
    <row r="37" spans="1:6" ht="112.5" customHeight="1">
      <c r="A37" s="14" t="s">
        <v>51</v>
      </c>
      <c r="B37" s="7" t="s">
        <v>52</v>
      </c>
      <c r="C37" s="7" t="s">
        <v>351</v>
      </c>
      <c r="D37" s="3" t="s">
        <v>324</v>
      </c>
      <c r="E37" s="3" t="s">
        <v>3</v>
      </c>
      <c r="F37" s="130"/>
    </row>
    <row r="38" spans="1:6" ht="12.75">
      <c r="A38" s="15" t="s">
        <v>31</v>
      </c>
      <c r="B38" s="7"/>
      <c r="C38" s="7"/>
      <c r="D38" s="3"/>
      <c r="E38" s="3"/>
      <c r="F38" s="130"/>
    </row>
    <row r="39" spans="1:6" ht="146.25" customHeight="1">
      <c r="A39" s="33" t="s">
        <v>113</v>
      </c>
      <c r="B39" s="7" t="s">
        <v>114</v>
      </c>
      <c r="C39" s="176" t="s">
        <v>349</v>
      </c>
      <c r="D39" s="3" t="s">
        <v>37</v>
      </c>
      <c r="E39" s="3" t="s">
        <v>37</v>
      </c>
      <c r="F39" s="130"/>
    </row>
    <row r="40" spans="1:6" ht="90" customHeight="1">
      <c r="A40" s="33" t="s">
        <v>115</v>
      </c>
      <c r="B40" s="7" t="s">
        <v>116</v>
      </c>
      <c r="C40" s="177"/>
      <c r="D40" s="3" t="s">
        <v>324</v>
      </c>
      <c r="E40" s="3" t="s">
        <v>37</v>
      </c>
      <c r="F40" s="130"/>
    </row>
    <row r="41" spans="1:6" ht="72">
      <c r="A41" s="33" t="s">
        <v>117</v>
      </c>
      <c r="B41" s="11" t="s">
        <v>342</v>
      </c>
      <c r="C41" s="7" t="s">
        <v>353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284</v>
      </c>
      <c r="C42" s="176" t="s">
        <v>352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374</v>
      </c>
      <c r="B43" s="11" t="s">
        <v>288</v>
      </c>
      <c r="C43" s="177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289</v>
      </c>
      <c r="C44" s="7" t="s">
        <v>353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294</v>
      </c>
      <c r="C45" s="7" t="s">
        <v>352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0"/>
    </row>
    <row r="47" spans="1:6" ht="48">
      <c r="A47" s="14" t="s">
        <v>53</v>
      </c>
      <c r="B47" s="22" t="s">
        <v>167</v>
      </c>
      <c r="C47" s="7" t="s">
        <v>354</v>
      </c>
      <c r="D47" s="3" t="s">
        <v>3</v>
      </c>
      <c r="E47" s="3" t="s">
        <v>3</v>
      </c>
      <c r="F47" s="131"/>
    </row>
    <row r="48" spans="1:6" ht="36">
      <c r="A48" s="14" t="s">
        <v>56</v>
      </c>
      <c r="B48" s="22" t="s">
        <v>240</v>
      </c>
      <c r="C48" s="7" t="s">
        <v>354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355</v>
      </c>
      <c r="D49" s="3" t="s">
        <v>3</v>
      </c>
      <c r="E49" s="3" t="s">
        <v>3</v>
      </c>
      <c r="F49" s="130"/>
    </row>
    <row r="50" spans="1:6" ht="120">
      <c r="A50" s="33" t="s">
        <v>248</v>
      </c>
      <c r="B50" s="11" t="s">
        <v>257</v>
      </c>
      <c r="C50" s="7" t="s">
        <v>356</v>
      </c>
      <c r="D50" s="3" t="s">
        <v>3</v>
      </c>
      <c r="E50" s="3" t="s">
        <v>3</v>
      </c>
      <c r="F50" s="130"/>
    </row>
    <row r="51" spans="1:6" ht="24">
      <c r="A51" s="14" t="s">
        <v>249</v>
      </c>
      <c r="B51" s="10" t="s">
        <v>295</v>
      </c>
      <c r="C51" s="7" t="s">
        <v>357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296</v>
      </c>
      <c r="C52" s="7" t="s">
        <v>355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297</v>
      </c>
      <c r="C53" s="176" t="s">
        <v>358</v>
      </c>
      <c r="D53" s="3" t="s">
        <v>3</v>
      </c>
      <c r="E53" s="3" t="s">
        <v>3</v>
      </c>
      <c r="F53" s="179" t="s">
        <v>136</v>
      </c>
    </row>
    <row r="54" spans="1:6" ht="45" customHeight="1">
      <c r="A54" s="14" t="s">
        <v>252</v>
      </c>
      <c r="B54" s="22" t="s">
        <v>298</v>
      </c>
      <c r="C54" s="190"/>
      <c r="D54" s="3" t="s">
        <v>3</v>
      </c>
      <c r="E54" s="3" t="s">
        <v>3</v>
      </c>
      <c r="F54" s="180"/>
    </row>
    <row r="55" spans="1:6" ht="45" customHeight="1">
      <c r="A55" s="14" t="s">
        <v>253</v>
      </c>
      <c r="B55" s="7" t="s">
        <v>299</v>
      </c>
      <c r="C55" s="190"/>
      <c r="D55" s="3" t="s">
        <v>3</v>
      </c>
      <c r="E55" s="3" t="s">
        <v>3</v>
      </c>
      <c r="F55" s="180"/>
    </row>
    <row r="56" spans="1:6" ht="45" customHeight="1">
      <c r="A56" s="14" t="s">
        <v>254</v>
      </c>
      <c r="B56" s="7" t="s">
        <v>300</v>
      </c>
      <c r="C56" s="177"/>
      <c r="D56" s="3" t="s">
        <v>3</v>
      </c>
      <c r="E56" s="3" t="s">
        <v>3</v>
      </c>
      <c r="F56" s="181"/>
    </row>
    <row r="57" spans="1:6" ht="12.75">
      <c r="A57" s="15" t="s">
        <v>34</v>
      </c>
      <c r="B57" s="7"/>
      <c r="C57" s="7"/>
      <c r="D57" s="3"/>
      <c r="E57" s="3"/>
      <c r="F57" s="130"/>
    </row>
    <row r="58" spans="1:6" ht="96">
      <c r="A58" s="14" t="s">
        <v>57</v>
      </c>
      <c r="B58" s="11" t="s">
        <v>314</v>
      </c>
      <c r="C58" s="7" t="s">
        <v>351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359</v>
      </c>
      <c r="C59" s="7" t="s">
        <v>360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0"/>
    </row>
    <row r="61" spans="1:6" ht="24">
      <c r="A61" s="5" t="s">
        <v>63</v>
      </c>
      <c r="B61" s="4" t="s">
        <v>328</v>
      </c>
      <c r="C61" s="7" t="s">
        <v>361</v>
      </c>
      <c r="D61" s="3" t="s">
        <v>3</v>
      </c>
      <c r="E61" s="3" t="s">
        <v>3</v>
      </c>
      <c r="F61" s="130"/>
    </row>
    <row r="62" spans="1:6" ht="112.5" customHeight="1">
      <c r="A62" s="6" t="s">
        <v>38</v>
      </c>
      <c r="B62" s="7" t="s">
        <v>245</v>
      </c>
      <c r="C62" s="7" t="s">
        <v>362</v>
      </c>
      <c r="D62" s="3" t="s">
        <v>324</v>
      </c>
      <c r="E62" s="3" t="s">
        <v>3</v>
      </c>
      <c r="F62" s="130"/>
    </row>
    <row r="63" spans="1:6" ht="24">
      <c r="A63" s="6" t="s">
        <v>39</v>
      </c>
      <c r="B63" s="7" t="s">
        <v>144</v>
      </c>
      <c r="C63" s="7" t="s">
        <v>361</v>
      </c>
      <c r="D63" s="3" t="s">
        <v>324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363</v>
      </c>
      <c r="D64" s="3" t="s">
        <v>324</v>
      </c>
      <c r="E64" s="3" t="s">
        <v>3</v>
      </c>
      <c r="F64" s="130"/>
    </row>
    <row r="65" spans="1:6" ht="80.25" customHeight="1">
      <c r="A65" s="6" t="s">
        <v>121</v>
      </c>
      <c r="B65" s="7" t="s">
        <v>122</v>
      </c>
      <c r="C65" s="7" t="s">
        <v>364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315</v>
      </c>
      <c r="B66" s="7" t="s">
        <v>316</v>
      </c>
      <c r="C66" s="7" t="s">
        <v>364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365</v>
      </c>
      <c r="D67" s="3" t="s">
        <v>37</v>
      </c>
      <c r="E67" s="3" t="s">
        <v>37</v>
      </c>
      <c r="F67" s="130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34"/>
  <sheetViews>
    <sheetView showGridLines="0" zoomScalePageLayoutView="0" workbookViewId="0" topLeftCell="A1">
      <selection activeCell="G4" sqref="G4:H4"/>
    </sheetView>
  </sheetViews>
  <sheetFormatPr defaultColWidth="11.421875" defaultRowHeight="12.75"/>
  <cols>
    <col min="1" max="1" width="4.00390625" style="40" customWidth="1"/>
    <col min="2" max="2" width="9.8515625" style="86" customWidth="1"/>
    <col min="3" max="4" width="20.57421875" style="40" customWidth="1"/>
    <col min="5" max="5" width="64.28125" style="40" customWidth="1"/>
    <col min="6" max="6" width="25.7109375" style="40" customWidth="1"/>
    <col min="7" max="7" width="44.7109375" style="40" customWidth="1"/>
    <col min="8" max="8" width="19.7109375" style="40" customWidth="1"/>
    <col min="9" max="9" width="21.57421875" style="40" customWidth="1"/>
    <col min="10" max="10" width="16.57421875" style="40" customWidth="1"/>
    <col min="11" max="11" width="12.7109375" style="40" bestFit="1" customWidth="1"/>
    <col min="12" max="254" width="11.421875" style="40" customWidth="1"/>
    <col min="255" max="255" width="4.00390625" style="40" customWidth="1"/>
    <col min="256" max="16384" width="11.421875" style="40" customWidth="1"/>
  </cols>
  <sheetData>
    <row r="1" ht="12.75">
      <c r="I1" s="137" t="s">
        <v>384</v>
      </c>
    </row>
    <row r="2" spans="2:8" ht="15.75">
      <c r="B2" s="210" t="s">
        <v>179</v>
      </c>
      <c r="C2" s="210"/>
      <c r="D2" s="210"/>
      <c r="E2" s="210"/>
      <c r="F2" s="210"/>
      <c r="G2" s="210"/>
      <c r="H2" s="210"/>
    </row>
    <row r="4" spans="2:8" ht="12.75">
      <c r="B4" s="54" t="s">
        <v>148</v>
      </c>
      <c r="C4" s="200" t="s">
        <v>406</v>
      </c>
      <c r="D4" s="200"/>
      <c r="E4" s="200"/>
      <c r="F4" s="200"/>
      <c r="G4" s="54" t="s">
        <v>149</v>
      </c>
      <c r="H4" s="47" t="s">
        <v>762</v>
      </c>
    </row>
    <row r="6" spans="2:10" ht="42.75" customHeight="1">
      <c r="B6" s="81" t="s">
        <v>146</v>
      </c>
      <c r="C6" s="82" t="s">
        <v>301</v>
      </c>
      <c r="D6" s="80" t="s">
        <v>325</v>
      </c>
      <c r="E6" s="80" t="s">
        <v>302</v>
      </c>
      <c r="F6" s="80" t="s">
        <v>178</v>
      </c>
      <c r="G6" s="80" t="s">
        <v>177</v>
      </c>
      <c r="H6" s="82" t="s">
        <v>265</v>
      </c>
      <c r="I6" s="82" t="s">
        <v>407</v>
      </c>
      <c r="J6" s="82" t="s">
        <v>326</v>
      </c>
    </row>
    <row r="7" spans="2:11" ht="12.75">
      <c r="B7" s="84">
        <v>1</v>
      </c>
      <c r="C7" s="158">
        <v>244766</v>
      </c>
      <c r="D7" s="155" t="s">
        <v>763</v>
      </c>
      <c r="E7" s="159" t="s">
        <v>427</v>
      </c>
      <c r="F7" s="158" t="s">
        <v>552</v>
      </c>
      <c r="G7" s="159" t="s">
        <v>657</v>
      </c>
      <c r="H7" s="160">
        <v>16400</v>
      </c>
      <c r="I7" s="160"/>
      <c r="J7" s="161"/>
      <c r="K7" s="165">
        <f>H7</f>
        <v>16400</v>
      </c>
    </row>
    <row r="8" spans="2:11" ht="12.75">
      <c r="B8" s="84">
        <v>2</v>
      </c>
      <c r="C8" s="158">
        <v>244797</v>
      </c>
      <c r="D8" s="155" t="s">
        <v>763</v>
      </c>
      <c r="E8" s="159" t="s">
        <v>428</v>
      </c>
      <c r="F8" s="158" t="s">
        <v>553</v>
      </c>
      <c r="G8" s="159" t="s">
        <v>658</v>
      </c>
      <c r="H8" s="160">
        <v>15000</v>
      </c>
      <c r="I8" s="160"/>
      <c r="J8" s="161"/>
      <c r="K8" s="165">
        <f aca="true" t="shared" si="0" ref="K8:K71">H8</f>
        <v>15000</v>
      </c>
    </row>
    <row r="9" spans="2:11" ht="25.5">
      <c r="B9" s="84">
        <v>3</v>
      </c>
      <c r="C9" s="162">
        <v>244815</v>
      </c>
      <c r="D9" s="155" t="s">
        <v>763</v>
      </c>
      <c r="E9" s="163" t="s">
        <v>429</v>
      </c>
      <c r="F9" s="162" t="s">
        <v>554</v>
      </c>
      <c r="G9" s="163" t="s">
        <v>659</v>
      </c>
      <c r="H9" s="160">
        <v>36000</v>
      </c>
      <c r="I9" s="160"/>
      <c r="J9" s="161"/>
      <c r="K9" s="165">
        <f t="shared" si="0"/>
        <v>36000</v>
      </c>
    </row>
    <row r="10" spans="2:11" ht="12.75">
      <c r="B10" s="84">
        <v>4</v>
      </c>
      <c r="C10" s="158">
        <v>244826</v>
      </c>
      <c r="D10" s="155" t="s">
        <v>763</v>
      </c>
      <c r="E10" s="159" t="s">
        <v>430</v>
      </c>
      <c r="F10" s="158" t="s">
        <v>555</v>
      </c>
      <c r="G10" s="159" t="s">
        <v>660</v>
      </c>
      <c r="H10" s="160">
        <v>15576</v>
      </c>
      <c r="I10" s="160"/>
      <c r="J10" s="161"/>
      <c r="K10" s="165">
        <f t="shared" si="0"/>
        <v>15576</v>
      </c>
    </row>
    <row r="11" spans="2:11" ht="38.25">
      <c r="B11" s="84">
        <v>5</v>
      </c>
      <c r="C11" s="158">
        <v>244857</v>
      </c>
      <c r="D11" s="155" t="s">
        <v>763</v>
      </c>
      <c r="E11" s="159" t="s">
        <v>431</v>
      </c>
      <c r="F11" s="158" t="s">
        <v>556</v>
      </c>
      <c r="G11" s="159" t="s">
        <v>661</v>
      </c>
      <c r="H11" s="160">
        <v>39000</v>
      </c>
      <c r="I11" s="160"/>
      <c r="J11" s="161"/>
      <c r="K11" s="165">
        <f t="shared" si="0"/>
        <v>39000</v>
      </c>
    </row>
    <row r="12" spans="2:11" ht="38.25">
      <c r="B12" s="84">
        <v>6</v>
      </c>
      <c r="C12" s="158">
        <v>244863</v>
      </c>
      <c r="D12" s="155" t="s">
        <v>763</v>
      </c>
      <c r="E12" s="159" t="s">
        <v>432</v>
      </c>
      <c r="F12" s="158" t="s">
        <v>557</v>
      </c>
      <c r="G12" s="159" t="s">
        <v>662</v>
      </c>
      <c r="H12" s="160">
        <v>17400</v>
      </c>
      <c r="I12" s="160"/>
      <c r="J12" s="161"/>
      <c r="K12" s="165">
        <f t="shared" si="0"/>
        <v>17400</v>
      </c>
    </row>
    <row r="13" spans="2:11" ht="38.25">
      <c r="B13" s="84">
        <v>7</v>
      </c>
      <c r="C13" s="158">
        <v>244874</v>
      </c>
      <c r="D13" s="155" t="s">
        <v>763</v>
      </c>
      <c r="E13" s="159" t="s">
        <v>433</v>
      </c>
      <c r="F13" s="158" t="s">
        <v>558</v>
      </c>
      <c r="G13" s="159" t="s">
        <v>663</v>
      </c>
      <c r="H13" s="160">
        <v>3121433.18</v>
      </c>
      <c r="I13" s="160"/>
      <c r="J13" s="161"/>
      <c r="K13" s="165">
        <f t="shared" si="0"/>
        <v>3121433.18</v>
      </c>
    </row>
    <row r="14" spans="2:11" ht="25.5">
      <c r="B14" s="84">
        <v>8</v>
      </c>
      <c r="C14" s="158">
        <v>244936</v>
      </c>
      <c r="D14" s="155" t="s">
        <v>763</v>
      </c>
      <c r="E14" s="159" t="s">
        <v>434</v>
      </c>
      <c r="F14" s="158" t="s">
        <v>559</v>
      </c>
      <c r="G14" s="159" t="s">
        <v>664</v>
      </c>
      <c r="H14" s="160">
        <v>46900.11</v>
      </c>
      <c r="I14" s="160"/>
      <c r="J14" s="161"/>
      <c r="K14" s="165">
        <f t="shared" si="0"/>
        <v>46900.11</v>
      </c>
    </row>
    <row r="15" spans="2:11" ht="25.5">
      <c r="B15" s="84">
        <v>9</v>
      </c>
      <c r="C15" s="158">
        <v>244940</v>
      </c>
      <c r="D15" s="155" t="s">
        <v>763</v>
      </c>
      <c r="E15" s="159" t="s">
        <v>435</v>
      </c>
      <c r="F15" s="158" t="s">
        <v>560</v>
      </c>
      <c r="G15" s="159" t="s">
        <v>665</v>
      </c>
      <c r="H15" s="160">
        <v>1288850</v>
      </c>
      <c r="I15" s="160"/>
      <c r="J15" s="161"/>
      <c r="K15" s="165">
        <f t="shared" si="0"/>
        <v>1288850</v>
      </c>
    </row>
    <row r="16" spans="2:11" ht="25.5">
      <c r="B16" s="84">
        <v>10</v>
      </c>
      <c r="C16" s="158">
        <v>244942</v>
      </c>
      <c r="D16" s="155" t="s">
        <v>763</v>
      </c>
      <c r="E16" s="159" t="s">
        <v>436</v>
      </c>
      <c r="F16" s="158" t="s">
        <v>560</v>
      </c>
      <c r="G16" s="159" t="s">
        <v>665</v>
      </c>
      <c r="H16" s="160">
        <v>25817.63</v>
      </c>
      <c r="I16" s="160"/>
      <c r="J16" s="161"/>
      <c r="K16" s="165">
        <f t="shared" si="0"/>
        <v>25817.63</v>
      </c>
    </row>
    <row r="17" spans="2:11" ht="38.25">
      <c r="B17" s="84">
        <v>11</v>
      </c>
      <c r="C17" s="158">
        <v>244944</v>
      </c>
      <c r="D17" s="155" t="s">
        <v>763</v>
      </c>
      <c r="E17" s="159" t="s">
        <v>437</v>
      </c>
      <c r="F17" s="158" t="s">
        <v>561</v>
      </c>
      <c r="G17" s="159" t="s">
        <v>666</v>
      </c>
      <c r="H17" s="160">
        <v>36000</v>
      </c>
      <c r="I17" s="160"/>
      <c r="J17" s="161"/>
      <c r="K17" s="165">
        <f t="shared" si="0"/>
        <v>36000</v>
      </c>
    </row>
    <row r="18" spans="2:11" ht="25.5">
      <c r="B18" s="84">
        <v>12</v>
      </c>
      <c r="C18" s="158">
        <v>244958</v>
      </c>
      <c r="D18" s="155" t="s">
        <v>763</v>
      </c>
      <c r="E18" s="159" t="s">
        <v>438</v>
      </c>
      <c r="F18" s="158" t="s">
        <v>562</v>
      </c>
      <c r="G18" s="159" t="s">
        <v>667</v>
      </c>
      <c r="H18" s="160">
        <v>38000</v>
      </c>
      <c r="I18" s="160"/>
      <c r="J18" s="161"/>
      <c r="K18" s="165">
        <f t="shared" si="0"/>
        <v>38000</v>
      </c>
    </row>
    <row r="19" spans="2:11" ht="25.5">
      <c r="B19" s="84">
        <v>13</v>
      </c>
      <c r="C19" s="158">
        <v>244959</v>
      </c>
      <c r="D19" s="155" t="s">
        <v>763</v>
      </c>
      <c r="E19" s="159" t="s">
        <v>439</v>
      </c>
      <c r="F19" s="158" t="s">
        <v>563</v>
      </c>
      <c r="G19" s="159" t="s">
        <v>668</v>
      </c>
      <c r="H19" s="160">
        <v>18443.4</v>
      </c>
      <c r="I19" s="160"/>
      <c r="J19" s="161"/>
      <c r="K19" s="165">
        <f t="shared" si="0"/>
        <v>18443.4</v>
      </c>
    </row>
    <row r="20" spans="2:11" ht="38.25">
      <c r="B20" s="84">
        <v>14</v>
      </c>
      <c r="C20" s="158">
        <v>244968</v>
      </c>
      <c r="D20" s="155" t="s">
        <v>763</v>
      </c>
      <c r="E20" s="159" t="s">
        <v>440</v>
      </c>
      <c r="F20" s="158" t="s">
        <v>564</v>
      </c>
      <c r="G20" s="159" t="s">
        <v>669</v>
      </c>
      <c r="H20" s="160">
        <v>980</v>
      </c>
      <c r="I20" s="160"/>
      <c r="J20" s="161"/>
      <c r="K20" s="165">
        <f t="shared" si="0"/>
        <v>980</v>
      </c>
    </row>
    <row r="21" spans="2:11" ht="25.5">
      <c r="B21" s="84">
        <v>15</v>
      </c>
      <c r="C21" s="158">
        <v>245000</v>
      </c>
      <c r="D21" s="155" t="s">
        <v>763</v>
      </c>
      <c r="E21" s="159" t="s">
        <v>441</v>
      </c>
      <c r="F21" s="158" t="s">
        <v>565</v>
      </c>
      <c r="G21" s="159" t="s">
        <v>670</v>
      </c>
      <c r="H21" s="160">
        <v>39200</v>
      </c>
      <c r="I21" s="160"/>
      <c r="J21" s="161"/>
      <c r="K21" s="165">
        <f t="shared" si="0"/>
        <v>39200</v>
      </c>
    </row>
    <row r="22" spans="2:11" ht="38.25">
      <c r="B22" s="84">
        <v>16</v>
      </c>
      <c r="C22" s="158">
        <v>245046</v>
      </c>
      <c r="D22" s="155" t="s">
        <v>763</v>
      </c>
      <c r="E22" s="159" t="s">
        <v>442</v>
      </c>
      <c r="F22" s="158" t="s">
        <v>566</v>
      </c>
      <c r="G22" s="159" t="s">
        <v>671</v>
      </c>
      <c r="H22" s="160">
        <v>39200</v>
      </c>
      <c r="I22" s="160"/>
      <c r="J22" s="161"/>
      <c r="K22" s="165">
        <f t="shared" si="0"/>
        <v>39200</v>
      </c>
    </row>
    <row r="23" spans="2:11" ht="12.75">
      <c r="B23" s="84">
        <v>17</v>
      </c>
      <c r="C23" s="158">
        <v>245102</v>
      </c>
      <c r="D23" s="155" t="s">
        <v>763</v>
      </c>
      <c r="E23" s="159" t="s">
        <v>443</v>
      </c>
      <c r="F23" s="158" t="s">
        <v>567</v>
      </c>
      <c r="G23" s="159" t="s">
        <v>672</v>
      </c>
      <c r="H23" s="160">
        <v>11000</v>
      </c>
      <c r="I23" s="160"/>
      <c r="J23" s="161"/>
      <c r="K23" s="165">
        <f t="shared" si="0"/>
        <v>11000</v>
      </c>
    </row>
    <row r="24" spans="2:11" ht="25.5">
      <c r="B24" s="84">
        <v>18</v>
      </c>
      <c r="C24" s="158">
        <v>245110</v>
      </c>
      <c r="D24" s="155" t="s">
        <v>763</v>
      </c>
      <c r="E24" s="159" t="s">
        <v>444</v>
      </c>
      <c r="F24" s="158" t="s">
        <v>568</v>
      </c>
      <c r="G24" s="159" t="s">
        <v>673</v>
      </c>
      <c r="H24" s="160">
        <v>15000</v>
      </c>
      <c r="I24" s="160"/>
      <c r="J24" s="161"/>
      <c r="K24" s="165">
        <f t="shared" si="0"/>
        <v>15000</v>
      </c>
    </row>
    <row r="25" spans="2:11" ht="25.5">
      <c r="B25" s="84">
        <v>19</v>
      </c>
      <c r="C25" s="158">
        <v>245119</v>
      </c>
      <c r="D25" s="155" t="s">
        <v>763</v>
      </c>
      <c r="E25" s="159" t="s">
        <v>445</v>
      </c>
      <c r="F25" s="158" t="s">
        <v>569</v>
      </c>
      <c r="G25" s="159" t="s">
        <v>674</v>
      </c>
      <c r="H25" s="160">
        <v>15064</v>
      </c>
      <c r="I25" s="160"/>
      <c r="J25" s="161"/>
      <c r="K25" s="165">
        <f t="shared" si="0"/>
        <v>15064</v>
      </c>
    </row>
    <row r="26" spans="2:11" ht="25.5">
      <c r="B26" s="84">
        <v>20</v>
      </c>
      <c r="C26" s="158">
        <v>245146</v>
      </c>
      <c r="D26" s="155" t="s">
        <v>763</v>
      </c>
      <c r="E26" s="159" t="s">
        <v>446</v>
      </c>
      <c r="F26" s="158" t="s">
        <v>570</v>
      </c>
      <c r="G26" s="159" t="s">
        <v>675</v>
      </c>
      <c r="H26" s="160">
        <v>34650</v>
      </c>
      <c r="I26" s="160"/>
      <c r="J26" s="161"/>
      <c r="K26" s="165">
        <f t="shared" si="0"/>
        <v>34650</v>
      </c>
    </row>
    <row r="27" spans="2:11" ht="12.75">
      <c r="B27" s="84">
        <v>21</v>
      </c>
      <c r="C27" s="158">
        <v>245153</v>
      </c>
      <c r="D27" s="155" t="s">
        <v>763</v>
      </c>
      <c r="E27" s="159" t="s">
        <v>447</v>
      </c>
      <c r="F27" s="158" t="s">
        <v>571</v>
      </c>
      <c r="G27" s="159" t="s">
        <v>676</v>
      </c>
      <c r="H27" s="160">
        <v>36400</v>
      </c>
      <c r="I27" s="160"/>
      <c r="J27" s="161"/>
      <c r="K27" s="165">
        <f t="shared" si="0"/>
        <v>36400</v>
      </c>
    </row>
    <row r="28" spans="2:11" ht="12.75">
      <c r="B28" s="84">
        <v>22</v>
      </c>
      <c r="C28" s="158">
        <v>245185</v>
      </c>
      <c r="D28" s="155" t="s">
        <v>763</v>
      </c>
      <c r="E28" s="159" t="s">
        <v>448</v>
      </c>
      <c r="F28" s="158" t="s">
        <v>572</v>
      </c>
      <c r="G28" s="159" t="s">
        <v>677</v>
      </c>
      <c r="H28" s="160">
        <v>6821513.6</v>
      </c>
      <c r="I28" s="160"/>
      <c r="J28" s="161"/>
      <c r="K28" s="165">
        <f t="shared" si="0"/>
        <v>6821513.6</v>
      </c>
    </row>
    <row r="29" spans="2:11" ht="25.5">
      <c r="B29" s="84">
        <v>23</v>
      </c>
      <c r="C29" s="158">
        <v>245186</v>
      </c>
      <c r="D29" s="155" t="s">
        <v>763</v>
      </c>
      <c r="E29" s="159" t="s">
        <v>449</v>
      </c>
      <c r="F29" s="158" t="s">
        <v>573</v>
      </c>
      <c r="G29" s="159" t="s">
        <v>678</v>
      </c>
      <c r="H29" s="160">
        <v>32400</v>
      </c>
      <c r="I29" s="160"/>
      <c r="J29" s="161"/>
      <c r="K29" s="165">
        <f t="shared" si="0"/>
        <v>32400</v>
      </c>
    </row>
    <row r="30" spans="2:11" ht="25.5">
      <c r="B30" s="84">
        <v>24</v>
      </c>
      <c r="C30" s="158">
        <v>245215</v>
      </c>
      <c r="D30" s="155" t="s">
        <v>763</v>
      </c>
      <c r="E30" s="159" t="s">
        <v>450</v>
      </c>
      <c r="F30" s="158" t="s">
        <v>574</v>
      </c>
      <c r="G30" s="159" t="s">
        <v>679</v>
      </c>
      <c r="H30" s="160">
        <v>39600</v>
      </c>
      <c r="I30" s="160"/>
      <c r="J30" s="161"/>
      <c r="K30" s="165">
        <f t="shared" si="0"/>
        <v>39600</v>
      </c>
    </row>
    <row r="31" spans="2:11" ht="25.5">
      <c r="B31" s="84">
        <v>25</v>
      </c>
      <c r="C31" s="158">
        <v>245218</v>
      </c>
      <c r="D31" s="155" t="s">
        <v>763</v>
      </c>
      <c r="E31" s="159" t="s">
        <v>451</v>
      </c>
      <c r="F31" s="158" t="s">
        <v>575</v>
      </c>
      <c r="G31" s="159" t="s">
        <v>680</v>
      </c>
      <c r="H31" s="160">
        <v>36000</v>
      </c>
      <c r="I31" s="160"/>
      <c r="J31" s="161"/>
      <c r="K31" s="165">
        <f t="shared" si="0"/>
        <v>36000</v>
      </c>
    </row>
    <row r="32" spans="2:11" ht="12.75">
      <c r="B32" s="84">
        <v>26</v>
      </c>
      <c r="C32" s="158">
        <v>245234</v>
      </c>
      <c r="D32" s="155" t="s">
        <v>763</v>
      </c>
      <c r="E32" s="159" t="s">
        <v>452</v>
      </c>
      <c r="F32" s="158" t="s">
        <v>576</v>
      </c>
      <c r="G32" s="159" t="s">
        <v>681</v>
      </c>
      <c r="H32" s="160">
        <v>31800</v>
      </c>
      <c r="I32" s="160"/>
      <c r="J32" s="161"/>
      <c r="K32" s="165">
        <f t="shared" si="0"/>
        <v>31800</v>
      </c>
    </row>
    <row r="33" spans="2:11" ht="25.5">
      <c r="B33" s="84">
        <v>27</v>
      </c>
      <c r="C33" s="158">
        <v>245237</v>
      </c>
      <c r="D33" s="155" t="s">
        <v>763</v>
      </c>
      <c r="E33" s="159" t="s">
        <v>453</v>
      </c>
      <c r="F33" s="158" t="s">
        <v>577</v>
      </c>
      <c r="G33" s="159" t="s">
        <v>682</v>
      </c>
      <c r="H33" s="160"/>
      <c r="I33" s="160">
        <v>7279746.64</v>
      </c>
      <c r="J33" s="161"/>
      <c r="K33" s="165">
        <f>I33*3.8</f>
        <v>27663037.231999997</v>
      </c>
    </row>
    <row r="34" spans="2:11" ht="25.5">
      <c r="B34" s="84">
        <v>28</v>
      </c>
      <c r="C34" s="158">
        <v>245251</v>
      </c>
      <c r="D34" s="155" t="s">
        <v>763</v>
      </c>
      <c r="E34" s="159" t="s">
        <v>454</v>
      </c>
      <c r="F34" s="158" t="s">
        <v>578</v>
      </c>
      <c r="G34" s="159" t="s">
        <v>683</v>
      </c>
      <c r="H34" s="160">
        <v>38350</v>
      </c>
      <c r="I34" s="160"/>
      <c r="J34" s="161"/>
      <c r="K34" s="165">
        <f t="shared" si="0"/>
        <v>38350</v>
      </c>
    </row>
    <row r="35" spans="2:11" ht="38.25">
      <c r="B35" s="84">
        <v>29</v>
      </c>
      <c r="C35" s="158">
        <v>245256</v>
      </c>
      <c r="D35" s="155" t="s">
        <v>763</v>
      </c>
      <c r="E35" s="159" t="s">
        <v>455</v>
      </c>
      <c r="F35" s="158" t="s">
        <v>579</v>
      </c>
      <c r="G35" s="159" t="s">
        <v>684</v>
      </c>
      <c r="H35" s="160">
        <v>39500</v>
      </c>
      <c r="I35" s="160"/>
      <c r="J35" s="161"/>
      <c r="K35" s="165">
        <f t="shared" si="0"/>
        <v>39500</v>
      </c>
    </row>
    <row r="36" spans="2:11" ht="38.25">
      <c r="B36" s="84">
        <v>30</v>
      </c>
      <c r="C36" s="158">
        <v>245259</v>
      </c>
      <c r="D36" s="155" t="s">
        <v>763</v>
      </c>
      <c r="E36" s="159" t="s">
        <v>456</v>
      </c>
      <c r="F36" s="158" t="s">
        <v>580</v>
      </c>
      <c r="G36" s="159" t="s">
        <v>685</v>
      </c>
      <c r="H36" s="160">
        <v>39600</v>
      </c>
      <c r="I36" s="160"/>
      <c r="J36" s="161"/>
      <c r="K36" s="165">
        <f t="shared" si="0"/>
        <v>39600</v>
      </c>
    </row>
    <row r="37" spans="2:11" ht="12.75">
      <c r="B37" s="84">
        <v>31</v>
      </c>
      <c r="C37" s="158">
        <v>245302</v>
      </c>
      <c r="D37" s="155" t="s">
        <v>763</v>
      </c>
      <c r="E37" s="159" t="s">
        <v>457</v>
      </c>
      <c r="F37" s="158" t="s">
        <v>581</v>
      </c>
      <c r="G37" s="159" t="s">
        <v>686</v>
      </c>
      <c r="H37" s="160">
        <v>1249</v>
      </c>
      <c r="I37" s="160"/>
      <c r="J37" s="161"/>
      <c r="K37" s="165">
        <f t="shared" si="0"/>
        <v>1249</v>
      </c>
    </row>
    <row r="38" spans="2:11" ht="12.75">
      <c r="B38" s="84">
        <v>32</v>
      </c>
      <c r="C38" s="158">
        <v>245306</v>
      </c>
      <c r="D38" s="155" t="s">
        <v>763</v>
      </c>
      <c r="E38" s="159" t="s">
        <v>458</v>
      </c>
      <c r="F38" s="158" t="s">
        <v>582</v>
      </c>
      <c r="G38" s="159" t="s">
        <v>687</v>
      </c>
      <c r="H38" s="160"/>
      <c r="I38" s="160">
        <v>3598.64</v>
      </c>
      <c r="J38" s="161"/>
      <c r="K38" s="165">
        <f>I38*3.8</f>
        <v>13674.831999999999</v>
      </c>
    </row>
    <row r="39" spans="2:11" ht="12.75">
      <c r="B39" s="84">
        <v>33</v>
      </c>
      <c r="C39" s="158">
        <v>245358</v>
      </c>
      <c r="D39" s="155" t="s">
        <v>763</v>
      </c>
      <c r="E39" s="159" t="s">
        <v>459</v>
      </c>
      <c r="F39" s="158" t="s">
        <v>583</v>
      </c>
      <c r="G39" s="159" t="s">
        <v>688</v>
      </c>
      <c r="H39" s="160">
        <v>39600</v>
      </c>
      <c r="I39" s="160"/>
      <c r="J39" s="161"/>
      <c r="K39" s="165">
        <f t="shared" si="0"/>
        <v>39600</v>
      </c>
    </row>
    <row r="40" spans="2:11" ht="25.5">
      <c r="B40" s="84">
        <v>34</v>
      </c>
      <c r="C40" s="158">
        <v>245500</v>
      </c>
      <c r="D40" s="155" t="s">
        <v>763</v>
      </c>
      <c r="E40" s="159" t="s">
        <v>460</v>
      </c>
      <c r="F40" s="158" t="s">
        <v>584</v>
      </c>
      <c r="G40" s="159" t="s">
        <v>689</v>
      </c>
      <c r="H40" s="160">
        <v>31000</v>
      </c>
      <c r="I40" s="160"/>
      <c r="J40" s="161"/>
      <c r="K40" s="165">
        <f t="shared" si="0"/>
        <v>31000</v>
      </c>
    </row>
    <row r="41" spans="2:11" ht="25.5">
      <c r="B41" s="84">
        <v>35</v>
      </c>
      <c r="C41" s="158">
        <v>245507</v>
      </c>
      <c r="D41" s="155" t="s">
        <v>763</v>
      </c>
      <c r="E41" s="159" t="s">
        <v>461</v>
      </c>
      <c r="F41" s="158" t="s">
        <v>582</v>
      </c>
      <c r="G41" s="159" t="s">
        <v>687</v>
      </c>
      <c r="H41" s="160"/>
      <c r="I41" s="160">
        <v>50</v>
      </c>
      <c r="J41" s="161"/>
      <c r="K41" s="165">
        <f>I41*3.8</f>
        <v>190</v>
      </c>
    </row>
    <row r="42" spans="2:11" ht="38.25">
      <c r="B42" s="84">
        <v>36</v>
      </c>
      <c r="C42" s="158">
        <v>245575</v>
      </c>
      <c r="D42" s="155" t="s">
        <v>763</v>
      </c>
      <c r="E42" s="159" t="s">
        <v>462</v>
      </c>
      <c r="F42" s="158" t="s">
        <v>585</v>
      </c>
      <c r="G42" s="159" t="s">
        <v>690</v>
      </c>
      <c r="H42" s="160">
        <v>5869.5</v>
      </c>
      <c r="I42" s="160"/>
      <c r="J42" s="161"/>
      <c r="K42" s="165">
        <f t="shared" si="0"/>
        <v>5869.5</v>
      </c>
    </row>
    <row r="43" spans="2:11" ht="25.5">
      <c r="B43" s="84">
        <v>37</v>
      </c>
      <c r="C43" s="158">
        <v>245588</v>
      </c>
      <c r="D43" s="155" t="s">
        <v>763</v>
      </c>
      <c r="E43" s="159" t="s">
        <v>463</v>
      </c>
      <c r="F43" s="158" t="s">
        <v>586</v>
      </c>
      <c r="G43" s="159" t="s">
        <v>691</v>
      </c>
      <c r="H43" s="160">
        <v>14400</v>
      </c>
      <c r="I43" s="160"/>
      <c r="J43" s="161"/>
      <c r="K43" s="165">
        <f t="shared" si="0"/>
        <v>14400</v>
      </c>
    </row>
    <row r="44" spans="2:11" ht="12.75">
      <c r="B44" s="84">
        <v>38</v>
      </c>
      <c r="C44" s="158">
        <v>245603</v>
      </c>
      <c r="D44" s="155" t="s">
        <v>763</v>
      </c>
      <c r="E44" s="159" t="s">
        <v>464</v>
      </c>
      <c r="F44" s="158" t="s">
        <v>587</v>
      </c>
      <c r="G44" s="159" t="s">
        <v>692</v>
      </c>
      <c r="H44" s="160">
        <v>179898</v>
      </c>
      <c r="I44" s="160"/>
      <c r="J44" s="161"/>
      <c r="K44" s="165">
        <f t="shared" si="0"/>
        <v>179898</v>
      </c>
    </row>
    <row r="45" spans="2:11" ht="25.5">
      <c r="B45" s="84">
        <v>39</v>
      </c>
      <c r="C45" s="158">
        <v>245614</v>
      </c>
      <c r="D45" s="155" t="s">
        <v>763</v>
      </c>
      <c r="E45" s="159" t="s">
        <v>465</v>
      </c>
      <c r="F45" s="158" t="s">
        <v>588</v>
      </c>
      <c r="G45" s="159" t="s">
        <v>693</v>
      </c>
      <c r="H45" s="160">
        <v>90000</v>
      </c>
      <c r="I45" s="160"/>
      <c r="J45" s="161"/>
      <c r="K45" s="165">
        <f t="shared" si="0"/>
        <v>90000</v>
      </c>
    </row>
    <row r="46" spans="2:11" ht="25.5">
      <c r="B46" s="84">
        <v>40</v>
      </c>
      <c r="C46" s="158">
        <v>245635</v>
      </c>
      <c r="D46" s="155" t="s">
        <v>763</v>
      </c>
      <c r="E46" s="159" t="s">
        <v>466</v>
      </c>
      <c r="F46" s="158" t="s">
        <v>589</v>
      </c>
      <c r="G46" s="159" t="s">
        <v>694</v>
      </c>
      <c r="H46" s="160">
        <v>161200</v>
      </c>
      <c r="I46" s="160"/>
      <c r="J46" s="161"/>
      <c r="K46" s="165">
        <f t="shared" si="0"/>
        <v>161200</v>
      </c>
    </row>
    <row r="47" spans="2:11" ht="25.5">
      <c r="B47" s="84">
        <v>41</v>
      </c>
      <c r="C47" s="158">
        <v>245651</v>
      </c>
      <c r="D47" s="155" t="s">
        <v>763</v>
      </c>
      <c r="E47" s="159" t="s">
        <v>467</v>
      </c>
      <c r="F47" s="158" t="s">
        <v>590</v>
      </c>
      <c r="G47" s="159" t="s">
        <v>695</v>
      </c>
      <c r="H47" s="160">
        <v>149900</v>
      </c>
      <c r="I47" s="160"/>
      <c r="J47" s="161"/>
      <c r="K47" s="165">
        <f t="shared" si="0"/>
        <v>149900</v>
      </c>
    </row>
    <row r="48" spans="2:11" ht="38.25">
      <c r="B48" s="84">
        <v>42</v>
      </c>
      <c r="C48" s="158">
        <v>245654</v>
      </c>
      <c r="D48" s="155" t="s">
        <v>763</v>
      </c>
      <c r="E48" s="159" t="s">
        <v>468</v>
      </c>
      <c r="F48" s="158" t="s">
        <v>591</v>
      </c>
      <c r="G48" s="159" t="s">
        <v>696</v>
      </c>
      <c r="H48" s="160">
        <v>306191.16</v>
      </c>
      <c r="I48" s="160"/>
      <c r="J48" s="161"/>
      <c r="K48" s="165">
        <f t="shared" si="0"/>
        <v>306191.16</v>
      </c>
    </row>
    <row r="49" spans="2:11" ht="12.75">
      <c r="B49" s="84">
        <v>43</v>
      </c>
      <c r="C49" s="158">
        <v>245671</v>
      </c>
      <c r="D49" s="155" t="s">
        <v>763</v>
      </c>
      <c r="E49" s="159" t="s">
        <v>469</v>
      </c>
      <c r="F49" s="158" t="s">
        <v>592</v>
      </c>
      <c r="G49" s="159" t="s">
        <v>697</v>
      </c>
      <c r="H49" s="160">
        <v>7924.88</v>
      </c>
      <c r="I49" s="160"/>
      <c r="J49" s="161"/>
      <c r="K49" s="165">
        <f t="shared" si="0"/>
        <v>7924.88</v>
      </c>
    </row>
    <row r="50" spans="2:11" ht="25.5">
      <c r="B50" s="84">
        <v>44</v>
      </c>
      <c r="C50" s="158">
        <v>245724</v>
      </c>
      <c r="D50" s="155" t="s">
        <v>763</v>
      </c>
      <c r="E50" s="159" t="s">
        <v>470</v>
      </c>
      <c r="F50" s="158" t="s">
        <v>593</v>
      </c>
      <c r="G50" s="159" t="s">
        <v>698</v>
      </c>
      <c r="H50" s="160">
        <v>39566.8</v>
      </c>
      <c r="I50" s="160"/>
      <c r="J50" s="161"/>
      <c r="K50" s="165">
        <f t="shared" si="0"/>
        <v>39566.8</v>
      </c>
    </row>
    <row r="51" spans="2:11" ht="25.5">
      <c r="B51" s="84">
        <v>45</v>
      </c>
      <c r="C51" s="158">
        <v>245735</v>
      </c>
      <c r="D51" s="155" t="s">
        <v>763</v>
      </c>
      <c r="E51" s="159" t="s">
        <v>471</v>
      </c>
      <c r="F51" s="158" t="s">
        <v>594</v>
      </c>
      <c r="G51" s="159" t="s">
        <v>699</v>
      </c>
      <c r="H51" s="160">
        <v>24200</v>
      </c>
      <c r="I51" s="160"/>
      <c r="J51" s="43"/>
      <c r="K51" s="165">
        <f t="shared" si="0"/>
        <v>24200</v>
      </c>
    </row>
    <row r="52" spans="2:11" ht="25.5">
      <c r="B52" s="84">
        <v>46</v>
      </c>
      <c r="C52" s="158">
        <v>245737</v>
      </c>
      <c r="D52" s="155" t="s">
        <v>763</v>
      </c>
      <c r="E52" s="159" t="s">
        <v>472</v>
      </c>
      <c r="F52" s="158" t="s">
        <v>593</v>
      </c>
      <c r="G52" s="159" t="s">
        <v>698</v>
      </c>
      <c r="H52" s="160">
        <v>37328.18</v>
      </c>
      <c r="I52" s="160"/>
      <c r="J52" s="161"/>
      <c r="K52" s="165">
        <f t="shared" si="0"/>
        <v>37328.18</v>
      </c>
    </row>
    <row r="53" spans="2:11" ht="12.75">
      <c r="B53" s="84">
        <v>47</v>
      </c>
      <c r="C53" s="158">
        <v>245743</v>
      </c>
      <c r="D53" s="155" t="s">
        <v>763</v>
      </c>
      <c r="E53" s="159" t="s">
        <v>473</v>
      </c>
      <c r="F53" s="158" t="s">
        <v>595</v>
      </c>
      <c r="G53" s="159" t="s">
        <v>700</v>
      </c>
      <c r="H53" s="160">
        <v>19122.2</v>
      </c>
      <c r="I53" s="160"/>
      <c r="J53" s="158"/>
      <c r="K53" s="165">
        <f t="shared" si="0"/>
        <v>19122.2</v>
      </c>
    </row>
    <row r="54" spans="2:11" ht="12.75">
      <c r="B54" s="84">
        <v>48</v>
      </c>
      <c r="C54" s="158">
        <v>245747</v>
      </c>
      <c r="D54" s="155" t="s">
        <v>763</v>
      </c>
      <c r="E54" s="159" t="s">
        <v>474</v>
      </c>
      <c r="F54" s="158" t="s">
        <v>596</v>
      </c>
      <c r="G54" s="155" t="s">
        <v>701</v>
      </c>
      <c r="H54" s="160">
        <v>127500</v>
      </c>
      <c r="I54" s="160"/>
      <c r="J54" s="160"/>
      <c r="K54" s="165">
        <f t="shared" si="0"/>
        <v>127500</v>
      </c>
    </row>
    <row r="55" spans="2:11" ht="25.5">
      <c r="B55" s="84">
        <v>49</v>
      </c>
      <c r="C55" s="158">
        <v>245749</v>
      </c>
      <c r="D55" s="155" t="s">
        <v>763</v>
      </c>
      <c r="E55" s="159" t="s">
        <v>475</v>
      </c>
      <c r="F55" s="158" t="s">
        <v>597</v>
      </c>
      <c r="G55" s="155" t="s">
        <v>702</v>
      </c>
      <c r="H55" s="160">
        <v>35714.47</v>
      </c>
      <c r="I55" s="160"/>
      <c r="J55" s="160"/>
      <c r="K55" s="165">
        <f t="shared" si="0"/>
        <v>35714.47</v>
      </c>
    </row>
    <row r="56" spans="2:11" ht="63.75">
      <c r="B56" s="84">
        <v>50</v>
      </c>
      <c r="C56" s="158">
        <v>245750</v>
      </c>
      <c r="D56" s="155" t="s">
        <v>763</v>
      </c>
      <c r="E56" s="159" t="s">
        <v>476</v>
      </c>
      <c r="F56" s="158" t="s">
        <v>598</v>
      </c>
      <c r="G56" s="155" t="s">
        <v>703</v>
      </c>
      <c r="H56" s="160"/>
      <c r="I56" s="160">
        <v>340206</v>
      </c>
      <c r="J56" s="160"/>
      <c r="K56" s="165">
        <f>I56*3.8</f>
        <v>1292782.8</v>
      </c>
    </row>
    <row r="57" spans="2:11" ht="38.25">
      <c r="B57" s="84">
        <v>51</v>
      </c>
      <c r="C57" s="158">
        <v>245752</v>
      </c>
      <c r="D57" s="155" t="s">
        <v>763</v>
      </c>
      <c r="E57" s="159" t="s">
        <v>477</v>
      </c>
      <c r="F57" s="158" t="s">
        <v>598</v>
      </c>
      <c r="G57" s="155" t="s">
        <v>703</v>
      </c>
      <c r="H57" s="160"/>
      <c r="I57" s="160">
        <v>6855.8</v>
      </c>
      <c r="J57" s="160"/>
      <c r="K57" s="165">
        <f>I57*3.8</f>
        <v>26052.04</v>
      </c>
    </row>
    <row r="58" spans="2:11" ht="25.5">
      <c r="B58" s="84">
        <v>52</v>
      </c>
      <c r="C58" s="158">
        <v>245785</v>
      </c>
      <c r="D58" s="155" t="s">
        <v>763</v>
      </c>
      <c r="E58" s="159" t="s">
        <v>478</v>
      </c>
      <c r="F58" s="158" t="s">
        <v>599</v>
      </c>
      <c r="G58" s="155" t="s">
        <v>704</v>
      </c>
      <c r="H58" s="160">
        <v>7434</v>
      </c>
      <c r="I58" s="160"/>
      <c r="J58" s="160"/>
      <c r="K58" s="165">
        <f t="shared" si="0"/>
        <v>7434</v>
      </c>
    </row>
    <row r="59" spans="2:11" ht="25.5">
      <c r="B59" s="84">
        <v>53</v>
      </c>
      <c r="C59" s="158">
        <v>245805</v>
      </c>
      <c r="D59" s="155" t="s">
        <v>763</v>
      </c>
      <c r="E59" s="159" t="s">
        <v>479</v>
      </c>
      <c r="F59" s="158" t="s">
        <v>600</v>
      </c>
      <c r="G59" s="155" t="s">
        <v>705</v>
      </c>
      <c r="H59" s="160">
        <v>1224349.8</v>
      </c>
      <c r="I59" s="160"/>
      <c r="J59" s="160"/>
      <c r="K59" s="165">
        <f t="shared" si="0"/>
        <v>1224349.8</v>
      </c>
    </row>
    <row r="60" spans="2:11" ht="12.75">
      <c r="B60" s="84">
        <v>54</v>
      </c>
      <c r="C60" s="158">
        <v>245810</v>
      </c>
      <c r="D60" s="155" t="s">
        <v>763</v>
      </c>
      <c r="E60" s="159" t="s">
        <v>480</v>
      </c>
      <c r="F60" s="158" t="s">
        <v>587</v>
      </c>
      <c r="G60" s="155" t="s">
        <v>692</v>
      </c>
      <c r="H60" s="160">
        <v>45472.5</v>
      </c>
      <c r="I60" s="160"/>
      <c r="J60" s="160"/>
      <c r="K60" s="165">
        <f t="shared" si="0"/>
        <v>45472.5</v>
      </c>
    </row>
    <row r="61" spans="2:11" ht="12.75">
      <c r="B61" s="84">
        <v>55</v>
      </c>
      <c r="C61" s="158">
        <v>245812</v>
      </c>
      <c r="D61" s="155" t="s">
        <v>763</v>
      </c>
      <c r="E61" s="159" t="s">
        <v>481</v>
      </c>
      <c r="F61" s="158" t="s">
        <v>601</v>
      </c>
      <c r="G61" s="155" t="s">
        <v>706</v>
      </c>
      <c r="H61" s="160">
        <v>13262.1</v>
      </c>
      <c r="I61" s="160"/>
      <c r="J61" s="160"/>
      <c r="K61" s="165">
        <f t="shared" si="0"/>
        <v>13262.1</v>
      </c>
    </row>
    <row r="62" spans="2:11" ht="38.25">
      <c r="B62" s="84">
        <v>56</v>
      </c>
      <c r="C62" s="158">
        <v>245820</v>
      </c>
      <c r="D62" s="155" t="s">
        <v>763</v>
      </c>
      <c r="E62" s="159" t="s">
        <v>482</v>
      </c>
      <c r="F62" s="158" t="s">
        <v>602</v>
      </c>
      <c r="G62" s="155" t="s">
        <v>707</v>
      </c>
      <c r="H62" s="160">
        <v>37170</v>
      </c>
      <c r="I62" s="160"/>
      <c r="J62" s="160"/>
      <c r="K62" s="165">
        <f t="shared" si="0"/>
        <v>37170</v>
      </c>
    </row>
    <row r="63" spans="2:11" ht="25.5">
      <c r="B63" s="84">
        <v>57</v>
      </c>
      <c r="C63" s="158">
        <v>245843</v>
      </c>
      <c r="D63" s="155" t="s">
        <v>763</v>
      </c>
      <c r="E63" s="159" t="s">
        <v>483</v>
      </c>
      <c r="F63" s="158" t="s">
        <v>603</v>
      </c>
      <c r="G63" s="155" t="s">
        <v>708</v>
      </c>
      <c r="H63" s="160">
        <v>8271.8</v>
      </c>
      <c r="I63" s="160"/>
      <c r="J63" s="160"/>
      <c r="K63" s="165">
        <f t="shared" si="0"/>
        <v>8271.8</v>
      </c>
    </row>
    <row r="64" spans="2:11" ht="25.5">
      <c r="B64" s="84">
        <v>58</v>
      </c>
      <c r="C64" s="158">
        <v>245844</v>
      </c>
      <c r="D64" s="155" t="s">
        <v>763</v>
      </c>
      <c r="E64" s="159" t="s">
        <v>484</v>
      </c>
      <c r="F64" s="158" t="s">
        <v>603</v>
      </c>
      <c r="G64" s="155" t="s">
        <v>708</v>
      </c>
      <c r="H64" s="160">
        <v>7082.36</v>
      </c>
      <c r="I64" s="160"/>
      <c r="J64" s="160"/>
      <c r="K64" s="165">
        <f t="shared" si="0"/>
        <v>7082.36</v>
      </c>
    </row>
    <row r="65" spans="2:11" ht="12.75">
      <c r="B65" s="84">
        <v>59</v>
      </c>
      <c r="C65" s="158">
        <v>245850</v>
      </c>
      <c r="D65" s="155" t="s">
        <v>763</v>
      </c>
      <c r="E65" s="159" t="s">
        <v>485</v>
      </c>
      <c r="F65" s="158" t="s">
        <v>603</v>
      </c>
      <c r="G65" s="155" t="s">
        <v>708</v>
      </c>
      <c r="H65" s="160">
        <v>32851.2</v>
      </c>
      <c r="I65" s="160"/>
      <c r="J65" s="160"/>
      <c r="K65" s="165">
        <f t="shared" si="0"/>
        <v>32851.2</v>
      </c>
    </row>
    <row r="66" spans="2:11" ht="12.75">
      <c r="B66" s="84">
        <v>60</v>
      </c>
      <c r="C66" s="158">
        <v>245851</v>
      </c>
      <c r="D66" s="155" t="s">
        <v>763</v>
      </c>
      <c r="E66" s="159" t="s">
        <v>485</v>
      </c>
      <c r="F66" s="158" t="s">
        <v>603</v>
      </c>
      <c r="G66" s="155" t="s">
        <v>708</v>
      </c>
      <c r="H66" s="160">
        <v>43801.6</v>
      </c>
      <c r="I66" s="160"/>
      <c r="J66" s="160"/>
      <c r="K66" s="165">
        <f t="shared" si="0"/>
        <v>43801.6</v>
      </c>
    </row>
    <row r="67" spans="2:11" ht="25.5">
      <c r="B67" s="84">
        <v>61</v>
      </c>
      <c r="C67" s="158">
        <v>245888</v>
      </c>
      <c r="D67" s="155" t="s">
        <v>763</v>
      </c>
      <c r="E67" s="159" t="s">
        <v>486</v>
      </c>
      <c r="F67" s="158" t="s">
        <v>604</v>
      </c>
      <c r="G67" s="155" t="s">
        <v>709</v>
      </c>
      <c r="H67" s="160">
        <v>17450</v>
      </c>
      <c r="I67" s="160"/>
      <c r="J67" s="160"/>
      <c r="K67" s="165">
        <f t="shared" si="0"/>
        <v>17450</v>
      </c>
    </row>
    <row r="68" spans="2:11" ht="38.25">
      <c r="B68" s="84">
        <v>62</v>
      </c>
      <c r="C68" s="158">
        <v>245931</v>
      </c>
      <c r="D68" s="155" t="s">
        <v>763</v>
      </c>
      <c r="E68" s="159" t="s">
        <v>487</v>
      </c>
      <c r="F68" s="158" t="s">
        <v>605</v>
      </c>
      <c r="G68" s="155" t="s">
        <v>710</v>
      </c>
      <c r="H68" s="160">
        <v>28000</v>
      </c>
      <c r="I68" s="160"/>
      <c r="J68" s="160"/>
      <c r="K68" s="165">
        <f t="shared" si="0"/>
        <v>28000</v>
      </c>
    </row>
    <row r="69" spans="2:11" ht="25.5">
      <c r="B69" s="84">
        <v>63</v>
      </c>
      <c r="C69" s="158">
        <v>245948</v>
      </c>
      <c r="D69" s="155" t="s">
        <v>763</v>
      </c>
      <c r="E69" s="159" t="s">
        <v>488</v>
      </c>
      <c r="F69" s="158" t="s">
        <v>576</v>
      </c>
      <c r="G69" s="155" t="s">
        <v>681</v>
      </c>
      <c r="H69" s="160">
        <v>316800</v>
      </c>
      <c r="I69" s="160"/>
      <c r="J69" s="160"/>
      <c r="K69" s="165">
        <f t="shared" si="0"/>
        <v>316800</v>
      </c>
    </row>
    <row r="70" spans="2:11" ht="25.5">
      <c r="B70" s="84">
        <v>64</v>
      </c>
      <c r="C70" s="158">
        <v>245965</v>
      </c>
      <c r="D70" s="155" t="s">
        <v>763</v>
      </c>
      <c r="E70" s="159" t="s">
        <v>489</v>
      </c>
      <c r="F70" s="158" t="s">
        <v>606</v>
      </c>
      <c r="G70" s="155" t="s">
        <v>711</v>
      </c>
      <c r="H70" s="160">
        <v>14453.82</v>
      </c>
      <c r="I70" s="160"/>
      <c r="J70" s="160"/>
      <c r="K70" s="165">
        <f t="shared" si="0"/>
        <v>14453.82</v>
      </c>
    </row>
    <row r="71" spans="2:11" ht="25.5">
      <c r="B71" s="84">
        <v>65</v>
      </c>
      <c r="C71" s="158">
        <v>246003</v>
      </c>
      <c r="D71" s="155" t="s">
        <v>763</v>
      </c>
      <c r="E71" s="159" t="s">
        <v>490</v>
      </c>
      <c r="F71" s="158" t="s">
        <v>607</v>
      </c>
      <c r="G71" s="155" t="s">
        <v>712</v>
      </c>
      <c r="H71" s="160">
        <v>20204.25</v>
      </c>
      <c r="I71" s="160"/>
      <c r="J71" s="160"/>
      <c r="K71" s="165">
        <f t="shared" si="0"/>
        <v>20204.25</v>
      </c>
    </row>
    <row r="72" spans="2:11" ht="25.5">
      <c r="B72" s="84">
        <v>66</v>
      </c>
      <c r="C72" s="158">
        <v>246013</v>
      </c>
      <c r="D72" s="155" t="s">
        <v>763</v>
      </c>
      <c r="E72" s="159" t="s">
        <v>491</v>
      </c>
      <c r="F72" s="155" t="s">
        <v>608</v>
      </c>
      <c r="G72" s="155" t="s">
        <v>713</v>
      </c>
      <c r="H72" s="160">
        <v>39550</v>
      </c>
      <c r="I72" s="160"/>
      <c r="J72" s="152"/>
      <c r="K72" s="165">
        <f aca="true" t="shared" si="1" ref="K72:K130">H72</f>
        <v>39550</v>
      </c>
    </row>
    <row r="73" spans="2:11" ht="12.75">
      <c r="B73" s="84">
        <v>67</v>
      </c>
      <c r="C73" s="158">
        <v>246044</v>
      </c>
      <c r="D73" s="155" t="s">
        <v>763</v>
      </c>
      <c r="E73" s="159" t="s">
        <v>492</v>
      </c>
      <c r="F73" s="155" t="s">
        <v>609</v>
      </c>
      <c r="G73" s="155" t="s">
        <v>714</v>
      </c>
      <c r="H73" s="160">
        <v>12613.02</v>
      </c>
      <c r="I73" s="160"/>
      <c r="J73" s="155"/>
      <c r="K73" s="165">
        <f t="shared" si="1"/>
        <v>12613.02</v>
      </c>
    </row>
    <row r="74" spans="2:11" ht="25.5">
      <c r="B74" s="84">
        <v>68</v>
      </c>
      <c r="C74" s="158">
        <v>246057</v>
      </c>
      <c r="D74" s="155" t="s">
        <v>763</v>
      </c>
      <c r="E74" s="159" t="s">
        <v>493</v>
      </c>
      <c r="F74" s="155" t="s">
        <v>610</v>
      </c>
      <c r="G74" s="155" t="s">
        <v>715</v>
      </c>
      <c r="H74" s="160">
        <v>684640.61</v>
      </c>
      <c r="I74" s="160"/>
      <c r="J74" s="155"/>
      <c r="K74" s="165">
        <f t="shared" si="1"/>
        <v>684640.61</v>
      </c>
    </row>
    <row r="75" spans="2:11" ht="25.5">
      <c r="B75" s="84">
        <v>69</v>
      </c>
      <c r="C75" s="158">
        <v>246084</v>
      </c>
      <c r="D75" s="155" t="s">
        <v>763</v>
      </c>
      <c r="E75" s="159" t="s">
        <v>494</v>
      </c>
      <c r="F75" s="155" t="s">
        <v>611</v>
      </c>
      <c r="G75" s="155" t="s">
        <v>716</v>
      </c>
      <c r="H75" s="160">
        <v>19000</v>
      </c>
      <c r="I75" s="160"/>
      <c r="J75" s="155"/>
      <c r="K75" s="165">
        <f t="shared" si="1"/>
        <v>19000</v>
      </c>
    </row>
    <row r="76" spans="2:11" ht="25.5">
      <c r="B76" s="84">
        <v>70</v>
      </c>
      <c r="C76" s="158">
        <v>246090</v>
      </c>
      <c r="D76" s="155" t="s">
        <v>763</v>
      </c>
      <c r="E76" s="159" t="s">
        <v>495</v>
      </c>
      <c r="F76" s="155" t="s">
        <v>612</v>
      </c>
      <c r="G76" s="155" t="s">
        <v>717</v>
      </c>
      <c r="H76" s="160">
        <v>39200</v>
      </c>
      <c r="I76" s="160"/>
      <c r="J76" s="155"/>
      <c r="K76" s="165">
        <f t="shared" si="1"/>
        <v>39200</v>
      </c>
    </row>
    <row r="77" spans="2:11" ht="25.5">
      <c r="B77" s="84">
        <v>71</v>
      </c>
      <c r="C77" s="158">
        <v>246119</v>
      </c>
      <c r="D77" s="155" t="s">
        <v>763</v>
      </c>
      <c r="E77" s="159" t="s">
        <v>496</v>
      </c>
      <c r="F77" s="155" t="s">
        <v>593</v>
      </c>
      <c r="G77" s="155" t="s">
        <v>698</v>
      </c>
      <c r="H77" s="160">
        <v>38950</v>
      </c>
      <c r="I77" s="160"/>
      <c r="J77" s="155"/>
      <c r="K77" s="165">
        <f t="shared" si="1"/>
        <v>38950</v>
      </c>
    </row>
    <row r="78" spans="2:11" ht="12.75">
      <c r="B78" s="84">
        <v>72</v>
      </c>
      <c r="C78" s="158">
        <v>246153</v>
      </c>
      <c r="D78" s="155" t="s">
        <v>763</v>
      </c>
      <c r="E78" s="159" t="s">
        <v>497</v>
      </c>
      <c r="F78" s="155" t="s">
        <v>613</v>
      </c>
      <c r="G78" s="155" t="s">
        <v>718</v>
      </c>
      <c r="H78" s="160">
        <v>31996</v>
      </c>
      <c r="I78" s="160"/>
      <c r="J78" s="155"/>
      <c r="K78" s="165">
        <f t="shared" si="1"/>
        <v>31996</v>
      </c>
    </row>
    <row r="79" spans="2:11" ht="12.75">
      <c r="B79" s="84">
        <v>73</v>
      </c>
      <c r="C79" s="158">
        <v>246166</v>
      </c>
      <c r="D79" s="155" t="s">
        <v>763</v>
      </c>
      <c r="E79" s="159" t="s">
        <v>498</v>
      </c>
      <c r="F79" s="155" t="s">
        <v>614</v>
      </c>
      <c r="G79" s="155" t="s">
        <v>719</v>
      </c>
      <c r="H79" s="160">
        <v>20000</v>
      </c>
      <c r="I79" s="160"/>
      <c r="J79" s="155"/>
      <c r="K79" s="165">
        <f t="shared" si="1"/>
        <v>20000</v>
      </c>
    </row>
    <row r="80" spans="2:11" ht="38.25">
      <c r="B80" s="84">
        <v>74</v>
      </c>
      <c r="C80" s="158">
        <v>246174</v>
      </c>
      <c r="D80" s="155" t="s">
        <v>763</v>
      </c>
      <c r="E80" s="159" t="s">
        <v>499</v>
      </c>
      <c r="F80" s="155" t="s">
        <v>615</v>
      </c>
      <c r="G80" s="155" t="s">
        <v>720</v>
      </c>
      <c r="H80" s="160">
        <v>3127</v>
      </c>
      <c r="I80" s="160"/>
      <c r="J80" s="155"/>
      <c r="K80" s="165">
        <f t="shared" si="1"/>
        <v>3127</v>
      </c>
    </row>
    <row r="81" spans="2:11" ht="25.5">
      <c r="B81" s="84">
        <v>75</v>
      </c>
      <c r="C81" s="158">
        <v>246264</v>
      </c>
      <c r="D81" s="155" t="s">
        <v>763</v>
      </c>
      <c r="E81" s="159" t="s">
        <v>500</v>
      </c>
      <c r="F81" s="155" t="s">
        <v>616</v>
      </c>
      <c r="G81" s="155" t="s">
        <v>721</v>
      </c>
      <c r="H81" s="160">
        <v>108000</v>
      </c>
      <c r="I81" s="160"/>
      <c r="J81" s="155"/>
      <c r="K81" s="165">
        <f t="shared" si="1"/>
        <v>108000</v>
      </c>
    </row>
    <row r="82" spans="2:11" ht="25.5">
      <c r="B82" s="84">
        <v>76</v>
      </c>
      <c r="C82" s="158">
        <v>246272</v>
      </c>
      <c r="D82" s="155" t="s">
        <v>763</v>
      </c>
      <c r="E82" s="159" t="s">
        <v>501</v>
      </c>
      <c r="F82" s="155" t="s">
        <v>617</v>
      </c>
      <c r="G82" s="155" t="s">
        <v>722</v>
      </c>
      <c r="H82" s="160">
        <v>920.4</v>
      </c>
      <c r="I82" s="160"/>
      <c r="J82" s="155"/>
      <c r="K82" s="165">
        <f t="shared" si="1"/>
        <v>920.4</v>
      </c>
    </row>
    <row r="83" spans="2:11" ht="25.5">
      <c r="B83" s="84">
        <v>77</v>
      </c>
      <c r="C83" s="158">
        <v>246318</v>
      </c>
      <c r="D83" s="155" t="s">
        <v>763</v>
      </c>
      <c r="E83" s="159" t="s">
        <v>502</v>
      </c>
      <c r="F83" s="155" t="s">
        <v>618</v>
      </c>
      <c r="G83" s="155" t="s">
        <v>723</v>
      </c>
      <c r="H83" s="160">
        <v>23911.99</v>
      </c>
      <c r="I83" s="160"/>
      <c r="J83" s="155"/>
      <c r="K83" s="165">
        <f t="shared" si="1"/>
        <v>23911.99</v>
      </c>
    </row>
    <row r="84" spans="2:11" ht="25.5">
      <c r="B84" s="84">
        <v>78</v>
      </c>
      <c r="C84" s="158">
        <v>246329</v>
      </c>
      <c r="D84" s="155" t="s">
        <v>763</v>
      </c>
      <c r="E84" s="159" t="s">
        <v>503</v>
      </c>
      <c r="F84" s="155" t="s">
        <v>619</v>
      </c>
      <c r="G84" s="155" t="s">
        <v>724</v>
      </c>
      <c r="H84" s="160">
        <v>134900</v>
      </c>
      <c r="I84" s="160"/>
      <c r="J84" s="155"/>
      <c r="K84" s="165">
        <f t="shared" si="1"/>
        <v>134900</v>
      </c>
    </row>
    <row r="85" spans="2:11" ht="12.75">
      <c r="B85" s="84">
        <v>79</v>
      </c>
      <c r="C85" s="158">
        <v>246334</v>
      </c>
      <c r="D85" s="155" t="s">
        <v>763</v>
      </c>
      <c r="E85" s="159" t="s">
        <v>504</v>
      </c>
      <c r="F85" s="155" t="s">
        <v>620</v>
      </c>
      <c r="G85" s="155" t="s">
        <v>725</v>
      </c>
      <c r="H85" s="160">
        <v>109500</v>
      </c>
      <c r="I85" s="160"/>
      <c r="J85" s="155"/>
      <c r="K85" s="165">
        <f t="shared" si="1"/>
        <v>109500</v>
      </c>
    </row>
    <row r="86" spans="2:11" ht="25.5">
      <c r="B86" s="84">
        <v>80</v>
      </c>
      <c r="C86" s="158">
        <v>246337</v>
      </c>
      <c r="D86" s="155" t="s">
        <v>763</v>
      </c>
      <c r="E86" s="159" t="s">
        <v>505</v>
      </c>
      <c r="F86" s="155" t="s">
        <v>621</v>
      </c>
      <c r="G86" s="155" t="s">
        <v>726</v>
      </c>
      <c r="H86" s="160">
        <v>39200</v>
      </c>
      <c r="I86" s="160"/>
      <c r="J86" s="155"/>
      <c r="K86" s="165">
        <f t="shared" si="1"/>
        <v>39200</v>
      </c>
    </row>
    <row r="87" spans="2:11" ht="25.5">
      <c r="B87" s="84">
        <v>81</v>
      </c>
      <c r="C87" s="158">
        <v>246338</v>
      </c>
      <c r="D87" s="155" t="s">
        <v>763</v>
      </c>
      <c r="E87" s="159" t="s">
        <v>506</v>
      </c>
      <c r="F87" s="155" t="s">
        <v>620</v>
      </c>
      <c r="G87" s="155" t="s">
        <v>725</v>
      </c>
      <c r="H87" s="160">
        <v>900</v>
      </c>
      <c r="I87" s="160"/>
      <c r="J87" s="155"/>
      <c r="K87" s="165">
        <f t="shared" si="1"/>
        <v>900</v>
      </c>
    </row>
    <row r="88" spans="2:11" ht="25.5">
      <c r="B88" s="84">
        <v>82</v>
      </c>
      <c r="C88" s="158">
        <v>246372</v>
      </c>
      <c r="D88" s="155" t="s">
        <v>763</v>
      </c>
      <c r="E88" s="159" t="s">
        <v>507</v>
      </c>
      <c r="F88" s="155" t="s">
        <v>622</v>
      </c>
      <c r="G88" s="155" t="s">
        <v>727</v>
      </c>
      <c r="H88" s="160">
        <v>39100</v>
      </c>
      <c r="I88" s="160"/>
      <c r="J88" s="155"/>
      <c r="K88" s="165">
        <f t="shared" si="1"/>
        <v>39100</v>
      </c>
    </row>
    <row r="89" spans="2:11" ht="12.75">
      <c r="B89" s="84">
        <v>83</v>
      </c>
      <c r="C89" s="158">
        <v>246405</v>
      </c>
      <c r="D89" s="155" t="s">
        <v>763</v>
      </c>
      <c r="E89" s="159" t="s">
        <v>508</v>
      </c>
      <c r="F89" s="155" t="s">
        <v>623</v>
      </c>
      <c r="G89" s="155" t="s">
        <v>728</v>
      </c>
      <c r="H89" s="160">
        <v>15000</v>
      </c>
      <c r="I89" s="160"/>
      <c r="J89" s="155"/>
      <c r="K89" s="165">
        <f t="shared" si="1"/>
        <v>15000</v>
      </c>
    </row>
    <row r="90" spans="2:11" ht="25.5">
      <c r="B90" s="84">
        <v>84</v>
      </c>
      <c r="C90" s="158">
        <v>246415</v>
      </c>
      <c r="D90" s="155" t="s">
        <v>763</v>
      </c>
      <c r="E90" s="159" t="s">
        <v>509</v>
      </c>
      <c r="F90" s="155" t="s">
        <v>624</v>
      </c>
      <c r="G90" s="155" t="s">
        <v>729</v>
      </c>
      <c r="H90" s="160">
        <v>39000</v>
      </c>
      <c r="I90" s="160"/>
      <c r="J90" s="155"/>
      <c r="K90" s="165">
        <f t="shared" si="1"/>
        <v>39000</v>
      </c>
    </row>
    <row r="91" spans="2:11" ht="38.25">
      <c r="B91" s="84">
        <v>85</v>
      </c>
      <c r="C91" s="158">
        <v>246439</v>
      </c>
      <c r="D91" s="155" t="s">
        <v>763</v>
      </c>
      <c r="E91" s="159" t="s">
        <v>510</v>
      </c>
      <c r="F91" s="155" t="s">
        <v>625</v>
      </c>
      <c r="G91" s="155" t="s">
        <v>730</v>
      </c>
      <c r="H91" s="160">
        <v>13608</v>
      </c>
      <c r="I91" s="160"/>
      <c r="J91" s="155"/>
      <c r="K91" s="165">
        <f t="shared" si="1"/>
        <v>13608</v>
      </c>
    </row>
    <row r="92" spans="2:11" ht="12.75">
      <c r="B92" s="84">
        <v>86</v>
      </c>
      <c r="C92" s="158">
        <v>246488</v>
      </c>
      <c r="D92" s="155" t="s">
        <v>763</v>
      </c>
      <c r="E92" s="159" t="s">
        <v>511</v>
      </c>
      <c r="F92" s="155" t="s">
        <v>626</v>
      </c>
      <c r="G92" s="155" t="s">
        <v>731</v>
      </c>
      <c r="H92" s="160">
        <v>34928</v>
      </c>
      <c r="I92" s="160"/>
      <c r="J92" s="155"/>
      <c r="K92" s="165">
        <f t="shared" si="1"/>
        <v>34928</v>
      </c>
    </row>
    <row r="93" spans="2:11" ht="38.25">
      <c r="B93" s="84">
        <v>87</v>
      </c>
      <c r="C93" s="158">
        <v>246501</v>
      </c>
      <c r="D93" s="155" t="s">
        <v>763</v>
      </c>
      <c r="E93" s="159" t="s">
        <v>512</v>
      </c>
      <c r="F93" s="155" t="s">
        <v>627</v>
      </c>
      <c r="G93" s="155" t="s">
        <v>732</v>
      </c>
      <c r="H93" s="160">
        <v>39395</v>
      </c>
      <c r="I93" s="160"/>
      <c r="J93" s="155"/>
      <c r="K93" s="165">
        <f t="shared" si="1"/>
        <v>39395</v>
      </c>
    </row>
    <row r="94" spans="2:11" ht="12.75">
      <c r="B94" s="84">
        <v>88</v>
      </c>
      <c r="C94" s="158">
        <v>246527</v>
      </c>
      <c r="D94" s="155" t="s">
        <v>763</v>
      </c>
      <c r="E94" s="159" t="s">
        <v>513</v>
      </c>
      <c r="F94" s="155" t="s">
        <v>628</v>
      </c>
      <c r="G94" s="155" t="s">
        <v>733</v>
      </c>
      <c r="H94" s="160">
        <v>39600</v>
      </c>
      <c r="I94" s="160"/>
      <c r="J94" s="155"/>
      <c r="K94" s="165">
        <f t="shared" si="1"/>
        <v>39600</v>
      </c>
    </row>
    <row r="95" spans="2:11" ht="12.75">
      <c r="B95" s="84">
        <v>89</v>
      </c>
      <c r="C95" s="158">
        <v>246569</v>
      </c>
      <c r="D95" s="155" t="s">
        <v>763</v>
      </c>
      <c r="E95" s="159" t="s">
        <v>514</v>
      </c>
      <c r="F95" s="155" t="s">
        <v>629</v>
      </c>
      <c r="G95" s="155" t="s">
        <v>734</v>
      </c>
      <c r="H95" s="160">
        <v>26646</v>
      </c>
      <c r="I95" s="160"/>
      <c r="J95" s="155"/>
      <c r="K95" s="165">
        <f t="shared" si="1"/>
        <v>26646</v>
      </c>
    </row>
    <row r="96" spans="2:11" ht="25.5">
      <c r="B96" s="84">
        <v>90</v>
      </c>
      <c r="C96" s="158">
        <v>246570</v>
      </c>
      <c r="D96" s="155" t="s">
        <v>763</v>
      </c>
      <c r="E96" s="159" t="s">
        <v>515</v>
      </c>
      <c r="F96" s="155" t="s">
        <v>629</v>
      </c>
      <c r="G96" s="155" t="s">
        <v>734</v>
      </c>
      <c r="H96" s="160">
        <v>34532.7</v>
      </c>
      <c r="I96" s="160"/>
      <c r="J96" s="155"/>
      <c r="K96" s="165">
        <f t="shared" si="1"/>
        <v>34532.7</v>
      </c>
    </row>
    <row r="97" spans="2:11" ht="12.75">
      <c r="B97" s="84">
        <v>91</v>
      </c>
      <c r="C97" s="158">
        <v>246571</v>
      </c>
      <c r="D97" s="155" t="s">
        <v>763</v>
      </c>
      <c r="E97" s="159" t="s">
        <v>516</v>
      </c>
      <c r="F97" s="155" t="s">
        <v>630</v>
      </c>
      <c r="G97" s="155" t="s">
        <v>735</v>
      </c>
      <c r="H97" s="160">
        <v>36000</v>
      </c>
      <c r="I97" s="160"/>
      <c r="J97" s="155"/>
      <c r="K97" s="165">
        <f t="shared" si="1"/>
        <v>36000</v>
      </c>
    </row>
    <row r="98" spans="2:11" ht="25.5">
      <c r="B98" s="84">
        <v>92</v>
      </c>
      <c r="C98" s="158">
        <v>246577</v>
      </c>
      <c r="D98" s="155" t="s">
        <v>763</v>
      </c>
      <c r="E98" s="159" t="s">
        <v>517</v>
      </c>
      <c r="F98" s="155" t="s">
        <v>631</v>
      </c>
      <c r="G98" s="155" t="s">
        <v>736</v>
      </c>
      <c r="H98" s="160">
        <v>37659.09</v>
      </c>
      <c r="I98" s="160"/>
      <c r="J98" s="155"/>
      <c r="K98" s="165">
        <f t="shared" si="1"/>
        <v>37659.09</v>
      </c>
    </row>
    <row r="99" spans="2:11" ht="25.5">
      <c r="B99" s="84">
        <v>93</v>
      </c>
      <c r="C99" s="158">
        <v>246609</v>
      </c>
      <c r="D99" s="155" t="s">
        <v>763</v>
      </c>
      <c r="E99" s="159" t="s">
        <v>518</v>
      </c>
      <c r="F99" s="155" t="s">
        <v>593</v>
      </c>
      <c r="G99" s="155" t="s">
        <v>698</v>
      </c>
      <c r="H99" s="160">
        <v>35980</v>
      </c>
      <c r="I99" s="160"/>
      <c r="J99" s="155"/>
      <c r="K99" s="165">
        <f t="shared" si="1"/>
        <v>35980</v>
      </c>
    </row>
    <row r="100" spans="2:11" ht="25.5">
      <c r="B100" s="84">
        <v>94</v>
      </c>
      <c r="C100" s="158">
        <v>246647</v>
      </c>
      <c r="D100" s="155" t="s">
        <v>763</v>
      </c>
      <c r="E100" s="159" t="s">
        <v>519</v>
      </c>
      <c r="F100" s="155" t="s">
        <v>632</v>
      </c>
      <c r="G100" s="155" t="s">
        <v>737</v>
      </c>
      <c r="H100" s="160">
        <v>278362</v>
      </c>
      <c r="I100" s="160"/>
      <c r="J100" s="155"/>
      <c r="K100" s="165">
        <f t="shared" si="1"/>
        <v>278362</v>
      </c>
    </row>
    <row r="101" spans="2:11" ht="25.5">
      <c r="B101" s="84">
        <v>95</v>
      </c>
      <c r="C101" s="158">
        <v>246661</v>
      </c>
      <c r="D101" s="155" t="s">
        <v>763</v>
      </c>
      <c r="E101" s="159" t="s">
        <v>520</v>
      </c>
      <c r="F101" s="155" t="s">
        <v>633</v>
      </c>
      <c r="G101" s="155" t="s">
        <v>738</v>
      </c>
      <c r="H101" s="160">
        <v>35000</v>
      </c>
      <c r="I101" s="160"/>
      <c r="J101" s="155"/>
      <c r="K101" s="165">
        <f t="shared" si="1"/>
        <v>35000</v>
      </c>
    </row>
    <row r="102" spans="2:11" ht="12.75">
      <c r="B102" s="84">
        <v>96</v>
      </c>
      <c r="C102" s="158">
        <v>246662</v>
      </c>
      <c r="D102" s="155" t="s">
        <v>763</v>
      </c>
      <c r="E102" s="159" t="s">
        <v>521</v>
      </c>
      <c r="F102" s="155" t="s">
        <v>634</v>
      </c>
      <c r="G102" s="155" t="s">
        <v>739</v>
      </c>
      <c r="H102" s="160">
        <v>5074</v>
      </c>
      <c r="I102" s="160"/>
      <c r="J102" s="155"/>
      <c r="K102" s="165">
        <f t="shared" si="1"/>
        <v>5074</v>
      </c>
    </row>
    <row r="103" spans="2:11" ht="38.25">
      <c r="B103" s="84">
        <v>97</v>
      </c>
      <c r="C103" s="158">
        <v>246665</v>
      </c>
      <c r="D103" s="155" t="s">
        <v>763</v>
      </c>
      <c r="E103" s="159" t="s">
        <v>522</v>
      </c>
      <c r="F103" s="155" t="s">
        <v>635</v>
      </c>
      <c r="G103" s="155" t="s">
        <v>740</v>
      </c>
      <c r="H103" s="160">
        <v>30000</v>
      </c>
      <c r="I103" s="160"/>
      <c r="J103" s="155"/>
      <c r="K103" s="165">
        <f t="shared" si="1"/>
        <v>30000</v>
      </c>
    </row>
    <row r="104" spans="2:11" ht="38.25">
      <c r="B104" s="84">
        <v>98</v>
      </c>
      <c r="C104" s="158">
        <v>246687</v>
      </c>
      <c r="D104" s="155" t="s">
        <v>763</v>
      </c>
      <c r="E104" s="159" t="s">
        <v>456</v>
      </c>
      <c r="F104" s="155" t="s">
        <v>636</v>
      </c>
      <c r="G104" s="155" t="s">
        <v>741</v>
      </c>
      <c r="H104" s="160">
        <v>39600</v>
      </c>
      <c r="I104" s="160"/>
      <c r="J104" s="164"/>
      <c r="K104" s="165">
        <f t="shared" si="1"/>
        <v>39600</v>
      </c>
    </row>
    <row r="105" spans="2:11" ht="38.25">
      <c r="B105" s="84">
        <v>99</v>
      </c>
      <c r="C105" s="158">
        <v>246717</v>
      </c>
      <c r="D105" s="155" t="s">
        <v>763</v>
      </c>
      <c r="E105" s="159" t="s">
        <v>523</v>
      </c>
      <c r="F105" s="155" t="s">
        <v>637</v>
      </c>
      <c r="G105" s="155" t="s">
        <v>742</v>
      </c>
      <c r="H105" s="160">
        <v>37900</v>
      </c>
      <c r="I105" s="160"/>
      <c r="J105" s="164"/>
      <c r="K105" s="165">
        <f t="shared" si="1"/>
        <v>37900</v>
      </c>
    </row>
    <row r="106" spans="2:11" ht="38.25">
      <c r="B106" s="84">
        <v>100</v>
      </c>
      <c r="C106" s="158">
        <v>246742</v>
      </c>
      <c r="D106" s="155" t="s">
        <v>763</v>
      </c>
      <c r="E106" s="159" t="s">
        <v>524</v>
      </c>
      <c r="F106" s="155" t="s">
        <v>638</v>
      </c>
      <c r="G106" s="155" t="s">
        <v>743</v>
      </c>
      <c r="H106" s="160">
        <v>9634.8</v>
      </c>
      <c r="I106" s="160"/>
      <c r="J106" s="164"/>
      <c r="K106" s="165">
        <f t="shared" si="1"/>
        <v>9634.8</v>
      </c>
    </row>
    <row r="107" spans="2:11" ht="38.25">
      <c r="B107" s="84">
        <v>101</v>
      </c>
      <c r="C107" s="158">
        <v>246743</v>
      </c>
      <c r="D107" s="155" t="s">
        <v>763</v>
      </c>
      <c r="E107" s="159" t="s">
        <v>525</v>
      </c>
      <c r="F107" s="155" t="s">
        <v>638</v>
      </c>
      <c r="G107" s="155" t="s">
        <v>743</v>
      </c>
      <c r="H107" s="160">
        <v>9634.8</v>
      </c>
      <c r="I107" s="160"/>
      <c r="J107" s="164"/>
      <c r="K107" s="165">
        <f t="shared" si="1"/>
        <v>9634.8</v>
      </c>
    </row>
    <row r="108" spans="2:11" ht="38.25">
      <c r="B108" s="84">
        <v>102</v>
      </c>
      <c r="C108" s="158">
        <v>246744</v>
      </c>
      <c r="D108" s="155" t="s">
        <v>763</v>
      </c>
      <c r="E108" s="159" t="s">
        <v>526</v>
      </c>
      <c r="F108" s="155" t="s">
        <v>639</v>
      </c>
      <c r="G108" s="155" t="s">
        <v>744</v>
      </c>
      <c r="H108" s="160">
        <v>26000</v>
      </c>
      <c r="I108" s="160"/>
      <c r="J108" s="164"/>
      <c r="K108" s="165">
        <f t="shared" si="1"/>
        <v>26000</v>
      </c>
    </row>
    <row r="109" spans="2:11" ht="12.75">
      <c r="B109" s="84">
        <v>103</v>
      </c>
      <c r="C109" s="158">
        <v>246754</v>
      </c>
      <c r="D109" s="155" t="s">
        <v>763</v>
      </c>
      <c r="E109" s="159" t="s">
        <v>527</v>
      </c>
      <c r="F109" s="155" t="s">
        <v>640</v>
      </c>
      <c r="G109" s="155" t="s">
        <v>745</v>
      </c>
      <c r="H109" s="160">
        <v>12272</v>
      </c>
      <c r="I109" s="160"/>
      <c r="J109" s="164"/>
      <c r="K109" s="165">
        <f t="shared" si="1"/>
        <v>12272</v>
      </c>
    </row>
    <row r="110" spans="2:11" ht="38.25">
      <c r="B110" s="84">
        <v>104</v>
      </c>
      <c r="C110" s="158">
        <v>246778</v>
      </c>
      <c r="D110" s="155" t="s">
        <v>763</v>
      </c>
      <c r="E110" s="159" t="s">
        <v>528</v>
      </c>
      <c r="F110" s="155" t="s">
        <v>593</v>
      </c>
      <c r="G110" s="155" t="s">
        <v>698</v>
      </c>
      <c r="H110" s="160">
        <v>34250</v>
      </c>
      <c r="I110" s="160"/>
      <c r="J110" s="164"/>
      <c r="K110" s="165">
        <f t="shared" si="1"/>
        <v>34250</v>
      </c>
    </row>
    <row r="111" spans="2:11" ht="25.5">
      <c r="B111" s="84">
        <v>105</v>
      </c>
      <c r="C111" s="158">
        <v>246783</v>
      </c>
      <c r="D111" s="155" t="s">
        <v>763</v>
      </c>
      <c r="E111" s="159" t="s">
        <v>529</v>
      </c>
      <c r="F111" s="155" t="s">
        <v>641</v>
      </c>
      <c r="G111" s="155" t="s">
        <v>746</v>
      </c>
      <c r="H111" s="160">
        <v>28052</v>
      </c>
      <c r="I111" s="160"/>
      <c r="J111" s="164"/>
      <c r="K111" s="165">
        <f t="shared" si="1"/>
        <v>28052</v>
      </c>
    </row>
    <row r="112" spans="2:11" ht="25.5">
      <c r="B112" s="84">
        <v>106</v>
      </c>
      <c r="C112" s="158">
        <v>246784</v>
      </c>
      <c r="D112" s="155" t="s">
        <v>763</v>
      </c>
      <c r="E112" s="159" t="s">
        <v>530</v>
      </c>
      <c r="F112" s="155" t="s">
        <v>642</v>
      </c>
      <c r="G112" s="155" t="s">
        <v>747</v>
      </c>
      <c r="H112" s="160">
        <v>16992</v>
      </c>
      <c r="I112" s="160"/>
      <c r="J112" s="164"/>
      <c r="K112" s="165">
        <f t="shared" si="1"/>
        <v>16992</v>
      </c>
    </row>
    <row r="113" spans="2:11" ht="38.25">
      <c r="B113" s="84">
        <v>107</v>
      </c>
      <c r="C113" s="158">
        <v>246785</v>
      </c>
      <c r="D113" s="155" t="s">
        <v>763</v>
      </c>
      <c r="E113" s="159" t="s">
        <v>531</v>
      </c>
      <c r="F113" s="155" t="s">
        <v>643</v>
      </c>
      <c r="G113" s="155" t="s">
        <v>748</v>
      </c>
      <c r="H113" s="160">
        <v>39500</v>
      </c>
      <c r="I113" s="160"/>
      <c r="J113" s="164"/>
      <c r="K113" s="165">
        <f t="shared" si="1"/>
        <v>39500</v>
      </c>
    </row>
    <row r="114" spans="2:11" ht="25.5">
      <c r="B114" s="84">
        <v>108</v>
      </c>
      <c r="C114" s="158">
        <v>246786</v>
      </c>
      <c r="D114" s="155" t="s">
        <v>763</v>
      </c>
      <c r="E114" s="159" t="s">
        <v>532</v>
      </c>
      <c r="F114" s="155" t="s">
        <v>644</v>
      </c>
      <c r="G114" s="155" t="s">
        <v>749</v>
      </c>
      <c r="H114" s="160">
        <v>38030</v>
      </c>
      <c r="I114" s="160"/>
      <c r="J114" s="164"/>
      <c r="K114" s="165">
        <f t="shared" si="1"/>
        <v>38030</v>
      </c>
    </row>
    <row r="115" spans="2:11" ht="12.75">
      <c r="B115" s="84">
        <v>109</v>
      </c>
      <c r="C115" s="158">
        <v>246787</v>
      </c>
      <c r="D115" s="155" t="s">
        <v>763</v>
      </c>
      <c r="E115" s="159" t="s">
        <v>533</v>
      </c>
      <c r="F115" s="155" t="s">
        <v>645</v>
      </c>
      <c r="G115" s="155" t="s">
        <v>750</v>
      </c>
      <c r="H115" s="160">
        <v>36698</v>
      </c>
      <c r="I115" s="160"/>
      <c r="J115" s="164"/>
      <c r="K115" s="165">
        <f t="shared" si="1"/>
        <v>36698</v>
      </c>
    </row>
    <row r="116" spans="2:11" ht="12.75">
      <c r="B116" s="84">
        <v>110</v>
      </c>
      <c r="C116" s="158">
        <v>246835</v>
      </c>
      <c r="D116" s="155" t="s">
        <v>763</v>
      </c>
      <c r="E116" s="159" t="s">
        <v>534</v>
      </c>
      <c r="F116" s="155" t="s">
        <v>646</v>
      </c>
      <c r="G116" s="155" t="s">
        <v>751</v>
      </c>
      <c r="H116" s="160">
        <v>5200</v>
      </c>
      <c r="I116" s="160"/>
      <c r="J116" s="164"/>
      <c r="K116" s="165">
        <f t="shared" si="1"/>
        <v>5200</v>
      </c>
    </row>
    <row r="117" spans="2:11" ht="25.5">
      <c r="B117" s="84">
        <v>111</v>
      </c>
      <c r="C117" s="158">
        <v>246842</v>
      </c>
      <c r="D117" s="155" t="s">
        <v>763</v>
      </c>
      <c r="E117" s="159" t="s">
        <v>535</v>
      </c>
      <c r="F117" s="155" t="s">
        <v>647</v>
      </c>
      <c r="G117" s="155" t="s">
        <v>752</v>
      </c>
      <c r="H117" s="160">
        <v>34800</v>
      </c>
      <c r="I117" s="160"/>
      <c r="J117" s="164"/>
      <c r="K117" s="165">
        <f t="shared" si="1"/>
        <v>34800</v>
      </c>
    </row>
    <row r="118" spans="2:11" ht="12.75">
      <c r="B118" s="84">
        <v>112</v>
      </c>
      <c r="C118" s="158">
        <v>246843</v>
      </c>
      <c r="D118" s="155" t="s">
        <v>763</v>
      </c>
      <c r="E118" s="159" t="s">
        <v>536</v>
      </c>
      <c r="F118" s="155" t="s">
        <v>620</v>
      </c>
      <c r="G118" s="155" t="s">
        <v>725</v>
      </c>
      <c r="H118" s="160">
        <v>31352.6</v>
      </c>
      <c r="I118" s="160"/>
      <c r="J118" s="164"/>
      <c r="K118" s="165">
        <f t="shared" si="1"/>
        <v>31352.6</v>
      </c>
    </row>
    <row r="119" spans="2:11" ht="51">
      <c r="B119" s="84">
        <v>113</v>
      </c>
      <c r="C119" s="158">
        <v>246875</v>
      </c>
      <c r="D119" s="155" t="s">
        <v>763</v>
      </c>
      <c r="E119" s="159" t="s">
        <v>537</v>
      </c>
      <c r="F119" s="155" t="s">
        <v>648</v>
      </c>
      <c r="G119" s="155" t="s">
        <v>753</v>
      </c>
      <c r="H119" s="160">
        <v>522834.4</v>
      </c>
      <c r="I119" s="160"/>
      <c r="J119" s="164"/>
      <c r="K119" s="165">
        <f t="shared" si="1"/>
        <v>522834.4</v>
      </c>
    </row>
    <row r="120" spans="2:11" ht="25.5">
      <c r="B120" s="84">
        <v>114</v>
      </c>
      <c r="C120" s="158">
        <v>246876</v>
      </c>
      <c r="D120" s="155" t="s">
        <v>763</v>
      </c>
      <c r="E120" s="159" t="s">
        <v>538</v>
      </c>
      <c r="F120" s="155" t="s">
        <v>649</v>
      </c>
      <c r="G120" s="155" t="s">
        <v>754</v>
      </c>
      <c r="H120" s="160">
        <v>10300</v>
      </c>
      <c r="I120" s="160"/>
      <c r="J120" s="164"/>
      <c r="K120" s="165">
        <f t="shared" si="1"/>
        <v>10300</v>
      </c>
    </row>
    <row r="121" spans="2:11" ht="25.5">
      <c r="B121" s="84">
        <v>115</v>
      </c>
      <c r="C121" s="158">
        <v>246877</v>
      </c>
      <c r="D121" s="155" t="s">
        <v>763</v>
      </c>
      <c r="E121" s="159" t="s">
        <v>539</v>
      </c>
      <c r="F121" s="155" t="s">
        <v>649</v>
      </c>
      <c r="G121" s="155" t="s">
        <v>754</v>
      </c>
      <c r="H121" s="160">
        <v>21000</v>
      </c>
      <c r="I121" s="160"/>
      <c r="J121" s="164"/>
      <c r="K121" s="165">
        <f t="shared" si="1"/>
        <v>21000</v>
      </c>
    </row>
    <row r="122" spans="2:11" ht="25.5">
      <c r="B122" s="84">
        <v>116</v>
      </c>
      <c r="C122" s="158">
        <v>246878</v>
      </c>
      <c r="D122" s="155" t="s">
        <v>763</v>
      </c>
      <c r="E122" s="159" t="s">
        <v>540</v>
      </c>
      <c r="F122" s="155" t="s">
        <v>649</v>
      </c>
      <c r="G122" s="155" t="s">
        <v>754</v>
      </c>
      <c r="H122" s="160">
        <v>21000</v>
      </c>
      <c r="I122" s="160"/>
      <c r="J122" s="164"/>
      <c r="K122" s="165">
        <f t="shared" si="1"/>
        <v>21000</v>
      </c>
    </row>
    <row r="123" spans="2:11" ht="25.5">
      <c r="B123" s="84">
        <v>117</v>
      </c>
      <c r="C123" s="158">
        <v>246879</v>
      </c>
      <c r="D123" s="155" t="s">
        <v>763</v>
      </c>
      <c r="E123" s="159" t="s">
        <v>541</v>
      </c>
      <c r="F123" s="155" t="s">
        <v>649</v>
      </c>
      <c r="G123" s="155" t="s">
        <v>754</v>
      </c>
      <c r="H123" s="160">
        <v>21000</v>
      </c>
      <c r="I123" s="160"/>
      <c r="J123" s="164"/>
      <c r="K123" s="165">
        <f t="shared" si="1"/>
        <v>21000</v>
      </c>
    </row>
    <row r="124" spans="2:11" ht="12.75">
      <c r="B124" s="84">
        <v>118</v>
      </c>
      <c r="C124" s="158">
        <v>246893</v>
      </c>
      <c r="D124" s="155" t="s">
        <v>763</v>
      </c>
      <c r="E124" s="159" t="s">
        <v>542</v>
      </c>
      <c r="F124" s="155" t="s">
        <v>650</v>
      </c>
      <c r="G124" s="155" t="s">
        <v>755</v>
      </c>
      <c r="H124" s="160">
        <v>27497.84</v>
      </c>
      <c r="I124" s="160"/>
      <c r="J124" s="164"/>
      <c r="K124" s="165">
        <f t="shared" si="1"/>
        <v>27497.84</v>
      </c>
    </row>
    <row r="125" spans="2:11" ht="12.75">
      <c r="B125" s="84">
        <v>119</v>
      </c>
      <c r="C125" s="158">
        <v>246894</v>
      </c>
      <c r="D125" s="155" t="s">
        <v>763</v>
      </c>
      <c r="E125" s="159" t="s">
        <v>543</v>
      </c>
      <c r="F125" s="155" t="s">
        <v>651</v>
      </c>
      <c r="G125" s="155" t="s">
        <v>756</v>
      </c>
      <c r="H125" s="160">
        <v>2997.37</v>
      </c>
      <c r="I125" s="160"/>
      <c r="J125" s="164"/>
      <c r="K125" s="165">
        <f t="shared" si="1"/>
        <v>2997.37</v>
      </c>
    </row>
    <row r="126" spans="2:11" ht="12.75">
      <c r="B126" s="84">
        <v>120</v>
      </c>
      <c r="C126" s="158">
        <v>246904</v>
      </c>
      <c r="D126" s="155" t="s">
        <v>763</v>
      </c>
      <c r="E126" s="159" t="s">
        <v>544</v>
      </c>
      <c r="F126" s="155" t="s">
        <v>652</v>
      </c>
      <c r="G126" s="155" t="s">
        <v>757</v>
      </c>
      <c r="H126" s="160">
        <v>30500</v>
      </c>
      <c r="I126" s="160"/>
      <c r="J126" s="164"/>
      <c r="K126" s="165">
        <f t="shared" si="1"/>
        <v>30500</v>
      </c>
    </row>
    <row r="127" spans="2:11" ht="25.5">
      <c r="B127" s="84">
        <v>121</v>
      </c>
      <c r="C127" s="158">
        <v>246905</v>
      </c>
      <c r="D127" s="155" t="s">
        <v>763</v>
      </c>
      <c r="E127" s="159" t="s">
        <v>545</v>
      </c>
      <c r="F127" s="155" t="s">
        <v>602</v>
      </c>
      <c r="G127" s="155" t="s">
        <v>707</v>
      </c>
      <c r="H127" s="160">
        <v>39530</v>
      </c>
      <c r="I127" s="160"/>
      <c r="J127" s="164"/>
      <c r="K127" s="165">
        <f t="shared" si="1"/>
        <v>39530</v>
      </c>
    </row>
    <row r="128" spans="2:11" ht="38.25">
      <c r="B128" s="84">
        <v>122</v>
      </c>
      <c r="C128" s="158">
        <v>246909</v>
      </c>
      <c r="D128" s="155" t="s">
        <v>763</v>
      </c>
      <c r="E128" s="159" t="s">
        <v>546</v>
      </c>
      <c r="F128" s="155" t="s">
        <v>653</v>
      </c>
      <c r="G128" s="155" t="s">
        <v>758</v>
      </c>
      <c r="H128" s="160">
        <v>39600</v>
      </c>
      <c r="I128" s="160"/>
      <c r="J128" s="164"/>
      <c r="K128" s="165">
        <f t="shared" si="1"/>
        <v>39600</v>
      </c>
    </row>
    <row r="129" spans="2:11" ht="25.5">
      <c r="B129" s="84">
        <v>123</v>
      </c>
      <c r="C129" s="158">
        <v>246912</v>
      </c>
      <c r="D129" s="155" t="s">
        <v>763</v>
      </c>
      <c r="E129" s="159" t="s">
        <v>490</v>
      </c>
      <c r="F129" s="155" t="s">
        <v>607</v>
      </c>
      <c r="G129" s="155" t="s">
        <v>712</v>
      </c>
      <c r="H129" s="160">
        <v>7047.12</v>
      </c>
      <c r="I129" s="160"/>
      <c r="J129" s="164"/>
      <c r="K129" s="165">
        <f t="shared" si="1"/>
        <v>7047.12</v>
      </c>
    </row>
    <row r="130" spans="2:11" ht="25.5">
      <c r="B130" s="84">
        <v>124</v>
      </c>
      <c r="C130" s="158">
        <v>246913</v>
      </c>
      <c r="D130" s="155" t="s">
        <v>763</v>
      </c>
      <c r="E130" s="159" t="s">
        <v>547</v>
      </c>
      <c r="F130" s="155" t="s">
        <v>654</v>
      </c>
      <c r="G130" s="155" t="s">
        <v>759</v>
      </c>
      <c r="H130" s="160">
        <v>30680</v>
      </c>
      <c r="I130" s="160"/>
      <c r="J130" s="164"/>
      <c r="K130" s="165">
        <f t="shared" si="1"/>
        <v>30680</v>
      </c>
    </row>
    <row r="131" spans="2:11" ht="12.75">
      <c r="B131" s="84">
        <v>125</v>
      </c>
      <c r="C131" s="158">
        <v>246914</v>
      </c>
      <c r="D131" s="155" t="s">
        <v>763</v>
      </c>
      <c r="E131" s="159" t="s">
        <v>548</v>
      </c>
      <c r="F131" s="155" t="s">
        <v>655</v>
      </c>
      <c r="G131" s="155" t="s">
        <v>760</v>
      </c>
      <c r="H131" s="160"/>
      <c r="I131" s="160">
        <v>75000</v>
      </c>
      <c r="J131" s="164"/>
      <c r="K131" s="165">
        <f>I131*3.8</f>
        <v>285000</v>
      </c>
    </row>
    <row r="132" spans="2:11" ht="12.75">
      <c r="B132" s="84">
        <v>126</v>
      </c>
      <c r="C132" s="158">
        <v>246915</v>
      </c>
      <c r="D132" s="155" t="s">
        <v>763</v>
      </c>
      <c r="E132" s="159" t="s">
        <v>549</v>
      </c>
      <c r="F132" s="155" t="s">
        <v>655</v>
      </c>
      <c r="G132" s="155" t="s">
        <v>760</v>
      </c>
      <c r="H132" s="160"/>
      <c r="I132" s="160">
        <v>2000</v>
      </c>
      <c r="J132" s="164"/>
      <c r="K132" s="165">
        <f>I132*3.8</f>
        <v>7600</v>
      </c>
    </row>
    <row r="133" spans="2:11" ht="51">
      <c r="B133" s="84">
        <v>127</v>
      </c>
      <c r="C133" s="158">
        <v>246916</v>
      </c>
      <c r="D133" s="155" t="s">
        <v>763</v>
      </c>
      <c r="E133" s="159" t="s">
        <v>550</v>
      </c>
      <c r="F133" s="155" t="s">
        <v>656</v>
      </c>
      <c r="G133" s="155" t="s">
        <v>761</v>
      </c>
      <c r="H133" s="160"/>
      <c r="I133" s="160">
        <v>50500</v>
      </c>
      <c r="J133" s="164"/>
      <c r="K133" s="165">
        <f>I133*3.8</f>
        <v>191900</v>
      </c>
    </row>
    <row r="134" spans="2:11" ht="12.75">
      <c r="B134" s="84">
        <v>128</v>
      </c>
      <c r="C134" s="158">
        <v>246917</v>
      </c>
      <c r="D134" s="155" t="s">
        <v>763</v>
      </c>
      <c r="E134" s="159" t="s">
        <v>551</v>
      </c>
      <c r="F134" s="155" t="s">
        <v>656</v>
      </c>
      <c r="G134" s="155" t="s">
        <v>761</v>
      </c>
      <c r="H134" s="160"/>
      <c r="I134" s="160">
        <v>2400</v>
      </c>
      <c r="J134" s="164"/>
      <c r="K134" s="165">
        <f>I134*3.8</f>
        <v>9120</v>
      </c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G4" sqref="G4:H4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37" t="s">
        <v>385</v>
      </c>
    </row>
    <row r="2" ht="12.75">
      <c r="F2" s="137"/>
    </row>
    <row r="3" spans="2:6" ht="15.75">
      <c r="B3" s="210" t="s">
        <v>386</v>
      </c>
      <c r="C3" s="210"/>
      <c r="D3" s="210"/>
      <c r="E3" s="210"/>
      <c r="F3" s="210"/>
    </row>
    <row r="4" spans="2:6" ht="15">
      <c r="B4" s="238" t="s">
        <v>327</v>
      </c>
      <c r="C4" s="238"/>
      <c r="D4" s="238"/>
      <c r="E4" s="238"/>
      <c r="F4" s="238"/>
    </row>
    <row r="6" spans="2:6" ht="16.5" customHeight="1">
      <c r="B6" s="54" t="s">
        <v>148</v>
      </c>
      <c r="C6" s="200"/>
      <c r="D6" s="200"/>
      <c r="E6" s="54" t="s">
        <v>149</v>
      </c>
      <c r="F6" s="47"/>
    </row>
    <row r="8" spans="2:6" ht="33.75" customHeight="1">
      <c r="B8" s="82" t="s">
        <v>387</v>
      </c>
      <c r="C8" s="80" t="s">
        <v>266</v>
      </c>
      <c r="D8" s="80" t="s">
        <v>267</v>
      </c>
      <c r="E8" s="80" t="s">
        <v>268</v>
      </c>
      <c r="F8" s="82" t="s">
        <v>269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4" sqref="G4:H4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37" t="s">
        <v>388</v>
      </c>
    </row>
    <row r="2" spans="2:12" ht="15.75" customHeight="1">
      <c r="B2" s="241" t="s">
        <v>186</v>
      </c>
      <c r="C2" s="241"/>
      <c r="D2" s="241"/>
      <c r="E2" s="241"/>
      <c r="F2" s="241"/>
      <c r="G2" s="241"/>
      <c r="H2" s="89"/>
      <c r="I2" s="89"/>
      <c r="J2" s="89"/>
      <c r="K2" s="89"/>
      <c r="L2" s="89"/>
    </row>
    <row r="4" spans="2:7" ht="18" customHeight="1">
      <c r="B4" s="54" t="s">
        <v>148</v>
      </c>
      <c r="C4" s="200"/>
      <c r="D4" s="200"/>
      <c r="E4" s="200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39" t="s">
        <v>180</v>
      </c>
      <c r="C6" s="240"/>
      <c r="D6" s="93" t="s">
        <v>181</v>
      </c>
      <c r="E6" s="239" t="s">
        <v>182</v>
      </c>
      <c r="F6" s="240"/>
      <c r="G6" s="93" t="s">
        <v>183</v>
      </c>
    </row>
    <row r="7" spans="2:7" ht="21" customHeight="1">
      <c r="B7" s="201"/>
      <c r="C7" s="203"/>
      <c r="D7" s="43"/>
      <c r="E7" s="94"/>
      <c r="F7" s="73"/>
      <c r="G7" s="43"/>
    </row>
    <row r="8" spans="2:7" ht="21" customHeight="1">
      <c r="B8" s="201"/>
      <c r="C8" s="203"/>
      <c r="D8" s="43"/>
      <c r="E8" s="94"/>
      <c r="F8" s="73"/>
      <c r="G8" s="43"/>
    </row>
    <row r="9" spans="2:7" ht="21" customHeight="1">
      <c r="B9" s="201"/>
      <c r="C9" s="203"/>
      <c r="D9" s="43"/>
      <c r="E9" s="94"/>
      <c r="F9" s="73"/>
      <c r="G9" s="43"/>
    </row>
    <row r="10" spans="2:7" ht="21" customHeight="1">
      <c r="B10" s="201"/>
      <c r="C10" s="203"/>
      <c r="D10" s="43"/>
      <c r="E10" s="94"/>
      <c r="F10" s="73"/>
      <c r="G10" s="43"/>
    </row>
    <row r="11" spans="2:7" ht="21" customHeight="1">
      <c r="B11" s="201"/>
      <c r="C11" s="203"/>
      <c r="D11" s="43"/>
      <c r="E11" s="94"/>
      <c r="F11" s="73"/>
      <c r="G11" s="43"/>
    </row>
    <row r="12" spans="2:7" ht="21" customHeight="1">
      <c r="B12" s="201"/>
      <c r="C12" s="203"/>
      <c r="D12" s="43"/>
      <c r="E12" s="94"/>
      <c r="F12" s="73"/>
      <c r="G12" s="43"/>
    </row>
    <row r="13" spans="2:7" ht="21" customHeight="1">
      <c r="B13" s="201"/>
      <c r="C13" s="203"/>
      <c r="D13" s="43"/>
      <c r="E13" s="94"/>
      <c r="F13" s="73"/>
      <c r="G13" s="43"/>
    </row>
    <row r="14" spans="2:7" ht="21" customHeight="1">
      <c r="B14" s="201"/>
      <c r="C14" s="203"/>
      <c r="D14" s="43"/>
      <c r="E14" s="94"/>
      <c r="F14" s="73"/>
      <c r="G14" s="43"/>
    </row>
    <row r="15" spans="2:7" ht="21" customHeight="1">
      <c r="B15" s="201"/>
      <c r="C15" s="203"/>
      <c r="D15" s="43"/>
      <c r="E15" s="94"/>
      <c r="F15" s="73"/>
      <c r="G15" s="43"/>
    </row>
    <row r="16" spans="2:7" ht="21" customHeight="1">
      <c r="B16" s="201"/>
      <c r="C16" s="203"/>
      <c r="D16" s="43"/>
      <c r="E16" s="94"/>
      <c r="F16" s="73"/>
      <c r="G16" s="43"/>
    </row>
    <row r="17" spans="2:7" ht="21" customHeight="1">
      <c r="B17" s="201"/>
      <c r="C17" s="203"/>
      <c r="D17" s="43"/>
      <c r="E17" s="94"/>
      <c r="F17" s="73"/>
      <c r="G17" s="43"/>
    </row>
    <row r="18" spans="2:7" ht="21" customHeight="1">
      <c r="B18" s="201"/>
      <c r="C18" s="203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4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G4" sqref="G4:H4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37" t="s">
        <v>389</v>
      </c>
    </row>
    <row r="2" spans="2:12" ht="15.75">
      <c r="B2" s="210" t="s">
        <v>194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4" spans="3:11" ht="12.75">
      <c r="C4" s="54" t="s">
        <v>148</v>
      </c>
      <c r="D4" s="200"/>
      <c r="E4" s="200"/>
      <c r="F4" s="200"/>
      <c r="G4" s="200"/>
      <c r="H4" s="200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270</v>
      </c>
      <c r="H6" s="82" t="s">
        <v>193</v>
      </c>
      <c r="I6" s="82" t="s">
        <v>392</v>
      </c>
      <c r="J6" s="82" t="s">
        <v>390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38" t="s">
        <v>391</v>
      </c>
      <c r="H19" s="125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G4" sqref="G4:H4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37" t="s">
        <v>393</v>
      </c>
    </row>
    <row r="2" ht="8.25" customHeight="1"/>
    <row r="3" spans="2:8" ht="12.75">
      <c r="B3" s="307" t="s">
        <v>69</v>
      </c>
      <c r="C3" s="307"/>
      <c r="D3" s="307"/>
      <c r="E3" s="308" t="s">
        <v>70</v>
      </c>
      <c r="F3" s="309"/>
      <c r="G3" s="309"/>
      <c r="H3" s="310"/>
    </row>
    <row r="4" spans="2:8" ht="12.75" customHeight="1">
      <c r="B4" s="307"/>
      <c r="C4" s="307"/>
      <c r="D4" s="307"/>
      <c r="E4" s="311"/>
      <c r="F4" s="312"/>
      <c r="G4" s="312"/>
      <c r="H4" s="313"/>
    </row>
    <row r="5" spans="2:8" ht="12.75">
      <c r="B5" s="307"/>
      <c r="C5" s="307"/>
      <c r="D5" s="307"/>
      <c r="E5" s="314"/>
      <c r="F5" s="315"/>
      <c r="G5" s="315"/>
      <c r="H5" s="316"/>
    </row>
    <row r="6" ht="6" customHeight="1"/>
    <row r="7" spans="2:8" ht="12.75">
      <c r="B7" s="36" t="s">
        <v>71</v>
      </c>
      <c r="C7" s="248" t="s">
        <v>72</v>
      </c>
      <c r="D7" s="249"/>
      <c r="E7" s="249"/>
      <c r="F7" s="249"/>
      <c r="G7" s="249"/>
      <c r="H7" s="250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17" t="s">
        <v>74</v>
      </c>
      <c r="D10" s="280"/>
      <c r="E10" s="281"/>
      <c r="F10" s="317" t="s">
        <v>75</v>
      </c>
      <c r="G10" s="280"/>
      <c r="H10" s="281"/>
    </row>
    <row r="11" spans="3:8" ht="12.75">
      <c r="C11" s="260"/>
      <c r="D11" s="261"/>
      <c r="E11" s="262"/>
      <c r="F11" s="260"/>
      <c r="G11" s="261"/>
      <c r="H11" s="262"/>
    </row>
    <row r="12" spans="3:8" ht="12.75">
      <c r="C12" s="260"/>
      <c r="D12" s="261"/>
      <c r="E12" s="262"/>
      <c r="F12" s="260"/>
      <c r="G12" s="261"/>
      <c r="H12" s="262"/>
    </row>
    <row r="13" spans="3:8" ht="12.75">
      <c r="C13" s="263"/>
      <c r="D13" s="264"/>
      <c r="E13" s="265"/>
      <c r="F13" s="263"/>
      <c r="G13" s="264"/>
      <c r="H13" s="265"/>
    </row>
    <row r="14" spans="3:8" ht="12.75">
      <c r="C14" s="318" t="s">
        <v>76</v>
      </c>
      <c r="D14" s="318"/>
      <c r="E14" s="318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19" t="s">
        <v>77</v>
      </c>
      <c r="D16" s="320"/>
      <c r="E16" s="321"/>
      <c r="F16" s="319" t="s">
        <v>78</v>
      </c>
      <c r="G16" s="320"/>
      <c r="H16" s="321"/>
    </row>
    <row r="17" spans="3:8" ht="12.75">
      <c r="C17" s="242"/>
      <c r="D17" s="258"/>
      <c r="E17" s="259"/>
      <c r="F17" s="242"/>
      <c r="G17" s="258"/>
      <c r="H17" s="259"/>
    </row>
    <row r="18" spans="3:8" ht="12.75">
      <c r="C18" s="263"/>
      <c r="D18" s="264"/>
      <c r="E18" s="265"/>
      <c r="F18" s="263"/>
      <c r="G18" s="264"/>
      <c r="H18" s="265"/>
    </row>
    <row r="19" ht="6" customHeight="1"/>
    <row r="20" spans="3:8" ht="16.5" customHeight="1">
      <c r="C20" s="304" t="s">
        <v>79</v>
      </c>
      <c r="D20" s="305"/>
      <c r="E20" s="305"/>
      <c r="F20" s="305"/>
      <c r="G20" s="305"/>
      <c r="H20" s="306"/>
    </row>
    <row r="21" spans="3:8" ht="19.5" customHeight="1">
      <c r="C21" s="28" t="s">
        <v>80</v>
      </c>
      <c r="D21" s="29" t="s">
        <v>81</v>
      </c>
      <c r="E21" s="322" t="s">
        <v>82</v>
      </c>
      <c r="F21" s="323"/>
      <c r="G21" s="322" t="s">
        <v>83</v>
      </c>
      <c r="H21" s="323"/>
    </row>
    <row r="22" spans="3:8" ht="12.75">
      <c r="C22" s="291"/>
      <c r="D22" s="292"/>
      <c r="E22" s="260"/>
      <c r="F22" s="262"/>
      <c r="G22" s="260"/>
      <c r="H22" s="262"/>
    </row>
    <row r="23" spans="3:8" ht="12.75">
      <c r="C23" s="292"/>
      <c r="D23" s="292"/>
      <c r="E23" s="260"/>
      <c r="F23" s="262"/>
      <c r="G23" s="260"/>
      <c r="H23" s="262"/>
    </row>
    <row r="24" spans="3:8" ht="12.75" customHeight="1">
      <c r="C24" s="293"/>
      <c r="D24" s="293"/>
      <c r="E24" s="263"/>
      <c r="F24" s="265"/>
      <c r="G24" s="263"/>
      <c r="H24" s="265"/>
    </row>
    <row r="25" spans="3:8" ht="12.75">
      <c r="C25" s="27" t="s">
        <v>84</v>
      </c>
      <c r="D25" s="296" t="s">
        <v>85</v>
      </c>
      <c r="E25" s="297"/>
      <c r="F25" s="296" t="s">
        <v>86</v>
      </c>
      <c r="G25" s="297"/>
      <c r="H25" s="27" t="s">
        <v>87</v>
      </c>
    </row>
    <row r="26" spans="3:8" ht="12.75">
      <c r="C26" s="292"/>
      <c r="D26" s="260"/>
      <c r="E26" s="262"/>
      <c r="F26" s="260"/>
      <c r="G26" s="262"/>
      <c r="H26" s="292"/>
    </row>
    <row r="27" spans="3:8" ht="12.75">
      <c r="C27" s="293"/>
      <c r="D27" s="263"/>
      <c r="E27" s="265"/>
      <c r="F27" s="263"/>
      <c r="G27" s="265"/>
      <c r="H27" s="293"/>
    </row>
    <row r="28" ht="6" customHeight="1"/>
    <row r="29" spans="2:8" ht="12.75">
      <c r="B29" s="36" t="s">
        <v>88</v>
      </c>
      <c r="C29" s="248" t="s">
        <v>89</v>
      </c>
      <c r="D29" s="249"/>
      <c r="E29" s="249"/>
      <c r="F29" s="249"/>
      <c r="G29" s="249"/>
      <c r="H29" s="250"/>
    </row>
    <row r="30" spans="3:8" ht="12.75">
      <c r="C30" s="242"/>
      <c r="D30" s="258"/>
      <c r="E30" s="258"/>
      <c r="F30" s="258"/>
      <c r="G30" s="258"/>
      <c r="H30" s="259"/>
    </row>
    <row r="31" spans="3:8" ht="12.75">
      <c r="C31" s="260"/>
      <c r="D31" s="261"/>
      <c r="E31" s="261"/>
      <c r="F31" s="261"/>
      <c r="G31" s="261"/>
      <c r="H31" s="262"/>
    </row>
    <row r="32" spans="3:8" ht="12.75">
      <c r="C32" s="260"/>
      <c r="D32" s="261"/>
      <c r="E32" s="261"/>
      <c r="F32" s="261"/>
      <c r="G32" s="261"/>
      <c r="H32" s="262"/>
    </row>
    <row r="33" spans="3:8" ht="12.75">
      <c r="C33" s="260"/>
      <c r="D33" s="261"/>
      <c r="E33" s="261"/>
      <c r="F33" s="261"/>
      <c r="G33" s="261"/>
      <c r="H33" s="262"/>
    </row>
    <row r="34" spans="3:8" ht="12.75">
      <c r="C34" s="263"/>
      <c r="D34" s="264"/>
      <c r="E34" s="264"/>
      <c r="F34" s="264"/>
      <c r="G34" s="264"/>
      <c r="H34" s="265"/>
    </row>
    <row r="35" ht="6" customHeight="1"/>
    <row r="36" spans="2:9" ht="12.75" customHeight="1">
      <c r="B36" s="36" t="s">
        <v>90</v>
      </c>
      <c r="C36" s="248" t="s">
        <v>91</v>
      </c>
      <c r="D36" s="249"/>
      <c r="E36" s="249"/>
      <c r="F36" s="249"/>
      <c r="G36" s="249"/>
      <c r="H36" s="250"/>
      <c r="I36" s="303"/>
    </row>
    <row r="37" spans="3:9" ht="20.25">
      <c r="C37" s="298" t="s">
        <v>92</v>
      </c>
      <c r="D37" s="299"/>
      <c r="E37" s="298" t="s">
        <v>93</v>
      </c>
      <c r="F37" s="300"/>
      <c r="G37" s="301"/>
      <c r="H37" s="302"/>
      <c r="I37" s="303"/>
    </row>
    <row r="38" spans="3:9" ht="20.25">
      <c r="C38" s="294" t="s">
        <v>94</v>
      </c>
      <c r="D38" s="295"/>
      <c r="E38" s="294" t="s">
        <v>95</v>
      </c>
      <c r="F38" s="295"/>
      <c r="G38" s="295"/>
      <c r="H38" s="295"/>
      <c r="I38" s="303"/>
    </row>
    <row r="39" ht="6" customHeight="1">
      <c r="I39" s="303"/>
    </row>
    <row r="40" spans="3:9" ht="12.75">
      <c r="C40" s="272" t="s">
        <v>96</v>
      </c>
      <c r="D40" s="273"/>
      <c r="E40" s="274"/>
      <c r="F40" s="278" t="s">
        <v>97</v>
      </c>
      <c r="G40" s="278"/>
      <c r="H40" s="279"/>
      <c r="I40" s="303"/>
    </row>
    <row r="41" spans="3:9" ht="12.75">
      <c r="C41" s="275"/>
      <c r="D41" s="276"/>
      <c r="E41" s="277"/>
      <c r="F41" s="276"/>
      <c r="G41" s="276"/>
      <c r="H41" s="277"/>
      <c r="I41" s="303"/>
    </row>
    <row r="42" spans="3:9" ht="13.5" thickBot="1">
      <c r="C42" s="282" t="s">
        <v>98</v>
      </c>
      <c r="D42" s="283"/>
      <c r="E42" s="284"/>
      <c r="F42" s="276"/>
      <c r="G42" s="276"/>
      <c r="H42" s="277"/>
      <c r="I42" s="303"/>
    </row>
    <row r="43" spans="3:9" ht="12.75">
      <c r="C43" s="285" t="s">
        <v>96</v>
      </c>
      <c r="D43" s="286"/>
      <c r="E43" s="287"/>
      <c r="F43" s="276"/>
      <c r="G43" s="276"/>
      <c r="H43" s="277"/>
      <c r="I43" s="303"/>
    </row>
    <row r="44" spans="3:9" ht="12.75">
      <c r="C44" s="275"/>
      <c r="D44" s="276"/>
      <c r="E44" s="277"/>
      <c r="F44" s="276"/>
      <c r="G44" s="276"/>
      <c r="H44" s="277"/>
      <c r="I44" s="303"/>
    </row>
    <row r="45" spans="3:9" ht="12.75">
      <c r="C45" s="275"/>
      <c r="D45" s="276"/>
      <c r="E45" s="277"/>
      <c r="F45" s="276"/>
      <c r="G45" s="276"/>
      <c r="H45" s="277"/>
      <c r="I45" s="303"/>
    </row>
    <row r="46" spans="3:9" ht="12.75">
      <c r="C46" s="275"/>
      <c r="D46" s="276"/>
      <c r="E46" s="277"/>
      <c r="F46" s="276"/>
      <c r="G46" s="276"/>
      <c r="H46" s="277"/>
      <c r="I46" s="303"/>
    </row>
    <row r="47" spans="3:9" ht="12.75">
      <c r="C47" s="275"/>
      <c r="D47" s="276"/>
      <c r="E47" s="277"/>
      <c r="F47" s="276"/>
      <c r="G47" s="276"/>
      <c r="H47" s="277"/>
      <c r="I47" s="303"/>
    </row>
    <row r="48" spans="3:9" ht="12.75">
      <c r="C48" s="288" t="s">
        <v>99</v>
      </c>
      <c r="D48" s="289"/>
      <c r="E48" s="290"/>
      <c r="F48" s="280"/>
      <c r="G48" s="280"/>
      <c r="H48" s="281"/>
      <c r="I48" s="303"/>
    </row>
    <row r="49" ht="6" customHeight="1">
      <c r="I49" s="303"/>
    </row>
    <row r="50" spans="3:9" ht="12.75">
      <c r="C50" s="257" t="s">
        <v>100</v>
      </c>
      <c r="D50" s="258"/>
      <c r="E50" s="258"/>
      <c r="F50" s="258"/>
      <c r="G50" s="258"/>
      <c r="H50" s="259"/>
      <c r="I50" s="303"/>
    </row>
    <row r="51" spans="3:8" ht="12.75">
      <c r="C51" s="260"/>
      <c r="D51" s="261"/>
      <c r="E51" s="261"/>
      <c r="F51" s="261"/>
      <c r="G51" s="261"/>
      <c r="H51" s="262"/>
    </row>
    <row r="52" spans="3:8" ht="12.75">
      <c r="C52" s="260"/>
      <c r="D52" s="261"/>
      <c r="E52" s="261"/>
      <c r="F52" s="261"/>
      <c r="G52" s="261"/>
      <c r="H52" s="262"/>
    </row>
    <row r="53" spans="3:8" ht="12.75">
      <c r="C53" s="260"/>
      <c r="D53" s="261"/>
      <c r="E53" s="261"/>
      <c r="F53" s="261"/>
      <c r="G53" s="261"/>
      <c r="H53" s="262"/>
    </row>
    <row r="54" spans="3:8" ht="12.75" customHeight="1">
      <c r="C54" s="260"/>
      <c r="D54" s="261"/>
      <c r="E54" s="261"/>
      <c r="F54" s="261"/>
      <c r="G54" s="261"/>
      <c r="H54" s="262"/>
    </row>
    <row r="55" spans="3:8" ht="12.75">
      <c r="C55" s="263"/>
      <c r="D55" s="264"/>
      <c r="E55" s="264"/>
      <c r="F55" s="264"/>
      <c r="G55" s="264"/>
      <c r="H55" s="265"/>
    </row>
    <row r="56" spans="2:8" ht="6" customHeight="1">
      <c r="B56" s="266" t="s">
        <v>101</v>
      </c>
      <c r="C56" s="266"/>
      <c r="D56" s="266"/>
      <c r="E56" s="266"/>
      <c r="F56" s="266"/>
      <c r="G56" s="266"/>
      <c r="H56" s="266"/>
    </row>
    <row r="57" ht="12.75">
      <c r="B57" t="s">
        <v>102</v>
      </c>
    </row>
    <row r="58" ht="6" customHeight="1"/>
    <row r="59" spans="2:8" ht="12.75">
      <c r="B59" s="36" t="s">
        <v>103</v>
      </c>
      <c r="C59" s="267" t="s">
        <v>104</v>
      </c>
      <c r="D59" s="268"/>
      <c r="E59" s="268"/>
      <c r="F59" s="268"/>
      <c r="G59" s="268"/>
      <c r="H59" s="269"/>
    </row>
    <row r="60" spans="3:8" ht="12.75">
      <c r="C60" s="270" t="s">
        <v>105</v>
      </c>
      <c r="D60" s="271"/>
      <c r="E60" s="271"/>
      <c r="F60" s="271"/>
      <c r="G60" s="271"/>
      <c r="H60" s="271"/>
    </row>
    <row r="61" spans="3:8" ht="12.75">
      <c r="C61" s="270"/>
      <c r="D61" s="271"/>
      <c r="E61" s="271"/>
      <c r="F61" s="271"/>
      <c r="G61" s="271"/>
      <c r="H61" s="271"/>
    </row>
    <row r="62" ht="6" customHeight="1"/>
    <row r="63" spans="2:8" ht="12.75">
      <c r="B63" s="36" t="s">
        <v>106</v>
      </c>
      <c r="C63" s="248" t="s">
        <v>241</v>
      </c>
      <c r="D63" s="249"/>
      <c r="E63" s="249"/>
      <c r="F63" s="249"/>
      <c r="G63" s="249"/>
      <c r="H63" s="250"/>
    </row>
    <row r="64" spans="3:8" ht="12.75">
      <c r="C64" s="242"/>
      <c r="D64" s="243"/>
      <c r="E64" s="243"/>
      <c r="F64" s="243"/>
      <c r="G64" s="243"/>
      <c r="H64" s="244"/>
    </row>
    <row r="65" spans="3:8" ht="12.75">
      <c r="C65" s="245"/>
      <c r="D65" s="246"/>
      <c r="E65" s="246"/>
      <c r="F65" s="246"/>
      <c r="G65" s="246"/>
      <c r="H65" s="247"/>
    </row>
    <row r="66" ht="6" customHeight="1"/>
    <row r="67" spans="2:8" ht="12.75">
      <c r="B67" s="36" t="s">
        <v>107</v>
      </c>
      <c r="C67" s="248" t="s">
        <v>108</v>
      </c>
      <c r="D67" s="249"/>
      <c r="E67" s="249"/>
      <c r="F67" s="249"/>
      <c r="G67" s="249"/>
      <c r="H67" s="250"/>
    </row>
    <row r="68" spans="3:8" ht="12.75">
      <c r="C68" s="251"/>
      <c r="D68" s="252"/>
      <c r="E68" s="252"/>
      <c r="F68" s="252"/>
      <c r="G68" s="252"/>
      <c r="H68" s="253"/>
    </row>
    <row r="69" spans="3:8" ht="12.75">
      <c r="C69" s="254"/>
      <c r="D69" s="255"/>
      <c r="E69" s="255"/>
      <c r="F69" s="255"/>
      <c r="G69" s="255"/>
      <c r="H69" s="256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G4" sqref="G4:H4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37" t="s">
        <v>394</v>
      </c>
    </row>
    <row r="2" spans="2:25" ht="15.75">
      <c r="B2" s="324" t="s">
        <v>216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</row>
    <row r="4" spans="3:12" ht="12.75">
      <c r="C4" s="54" t="s">
        <v>148</v>
      </c>
      <c r="D4" s="331"/>
      <c r="E4" s="332"/>
      <c r="F4" s="332"/>
      <c r="G4" s="333"/>
      <c r="J4" s="54" t="s">
        <v>149</v>
      </c>
      <c r="K4" s="200"/>
      <c r="L4" s="200"/>
    </row>
    <row r="6" spans="2:25" ht="12.75" customHeight="1">
      <c r="B6" s="233" t="s">
        <v>146</v>
      </c>
      <c r="C6" s="327" t="s">
        <v>212</v>
      </c>
      <c r="D6" s="329"/>
      <c r="E6" s="327" t="s">
        <v>213</v>
      </c>
      <c r="F6" s="329"/>
      <c r="G6" s="325" t="s">
        <v>196</v>
      </c>
      <c r="H6" s="325" t="s">
        <v>197</v>
      </c>
      <c r="I6" s="325" t="s">
        <v>198</v>
      </c>
      <c r="J6" s="327" t="s">
        <v>199</v>
      </c>
      <c r="K6" s="328"/>
      <c r="L6" s="329"/>
      <c r="M6" s="327" t="s">
        <v>200</v>
      </c>
      <c r="N6" s="328"/>
      <c r="O6" s="329"/>
      <c r="P6" s="327" t="s">
        <v>214</v>
      </c>
      <c r="Q6" s="328"/>
      <c r="R6" s="329"/>
      <c r="S6" s="325" t="s">
        <v>201</v>
      </c>
      <c r="T6" s="327" t="s">
        <v>202</v>
      </c>
      <c r="U6" s="329"/>
      <c r="V6" s="325" t="s">
        <v>203</v>
      </c>
      <c r="W6" s="325" t="s">
        <v>204</v>
      </c>
      <c r="X6" s="325" t="s">
        <v>205</v>
      </c>
      <c r="Y6" s="325" t="s">
        <v>206</v>
      </c>
    </row>
    <row r="7" spans="2:25" ht="12.75">
      <c r="B7" s="233"/>
      <c r="C7" s="38" t="s">
        <v>207</v>
      </c>
      <c r="D7" s="38" t="s">
        <v>215</v>
      </c>
      <c r="E7" s="38" t="s">
        <v>207</v>
      </c>
      <c r="F7" s="38" t="s">
        <v>209</v>
      </c>
      <c r="G7" s="326"/>
      <c r="H7" s="326"/>
      <c r="I7" s="326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26"/>
      <c r="T7" s="38" t="s">
        <v>210</v>
      </c>
      <c r="U7" s="38" t="s">
        <v>211</v>
      </c>
      <c r="V7" s="326"/>
      <c r="W7" s="326"/>
      <c r="X7" s="326"/>
      <c r="Y7" s="326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30"/>
      <c r="C19" s="330"/>
      <c r="D19" s="330"/>
      <c r="E19" s="330"/>
      <c r="F19" s="330"/>
      <c r="G19" s="330"/>
      <c r="H19" s="330"/>
      <c r="I19" s="330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G4" sqref="G4:H4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37" t="s">
        <v>395</v>
      </c>
    </row>
    <row r="2" spans="2:12" ht="15.75">
      <c r="B2" s="324" t="s">
        <v>330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4" spans="3:6" ht="12.75">
      <c r="C4" s="54" t="s">
        <v>148</v>
      </c>
      <c r="D4" s="200"/>
      <c r="E4" s="200"/>
      <c r="F4" s="200"/>
    </row>
    <row r="6" spans="2:12" ht="12.75" customHeight="1">
      <c r="B6" s="233" t="s">
        <v>146</v>
      </c>
      <c r="C6" s="327" t="s">
        <v>212</v>
      </c>
      <c r="D6" s="329"/>
      <c r="E6" s="327" t="s">
        <v>213</v>
      </c>
      <c r="F6" s="329"/>
      <c r="G6" s="325" t="s">
        <v>205</v>
      </c>
      <c r="H6" s="325" t="s">
        <v>332</v>
      </c>
      <c r="I6" s="327" t="s">
        <v>202</v>
      </c>
      <c r="J6" s="329"/>
      <c r="K6" s="325" t="s">
        <v>331</v>
      </c>
      <c r="L6" s="325" t="s">
        <v>329</v>
      </c>
    </row>
    <row r="7" spans="2:12" ht="12.75">
      <c r="B7" s="233"/>
      <c r="C7" s="38" t="s">
        <v>207</v>
      </c>
      <c r="D7" s="38" t="s">
        <v>215</v>
      </c>
      <c r="E7" s="38" t="s">
        <v>207</v>
      </c>
      <c r="F7" s="38" t="s">
        <v>209</v>
      </c>
      <c r="G7" s="326"/>
      <c r="H7" s="326"/>
      <c r="I7" s="38" t="s">
        <v>210</v>
      </c>
      <c r="J7" s="38" t="s">
        <v>211</v>
      </c>
      <c r="K7" s="326"/>
      <c r="L7" s="326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30"/>
      <c r="C19" s="330"/>
      <c r="D19" s="330"/>
      <c r="E19" s="330"/>
      <c r="F19" s="330"/>
      <c r="G19" s="126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4" sqref="G4:H4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37" t="s">
        <v>396</v>
      </c>
    </row>
    <row r="2" spans="2:12" ht="15.75">
      <c r="B2" s="210" t="s">
        <v>221</v>
      </c>
      <c r="C2" s="210"/>
      <c r="D2" s="210"/>
      <c r="E2" s="210"/>
      <c r="F2" s="210"/>
      <c r="G2" s="210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0"/>
      <c r="D5" s="200"/>
      <c r="E5" s="200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G4" sqref="G4:H4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37" t="s">
        <v>397</v>
      </c>
    </row>
    <row r="2" spans="2:6" ht="15.75" customHeight="1">
      <c r="B2" s="41"/>
      <c r="F2" s="137"/>
    </row>
    <row r="3" spans="2:11" ht="15.75">
      <c r="B3" s="210" t="s">
        <v>271</v>
      </c>
      <c r="C3" s="210"/>
      <c r="D3" s="210"/>
      <c r="E3" s="210"/>
      <c r="F3" s="210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0"/>
      <c r="D6" s="200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272</v>
      </c>
      <c r="E8" s="63" t="s">
        <v>273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441"/>
  <sheetViews>
    <sheetView showGridLines="0" zoomScalePageLayoutView="0" workbookViewId="0" topLeftCell="F142">
      <selection activeCell="G4" sqref="G4:H4"/>
    </sheetView>
  </sheetViews>
  <sheetFormatPr defaultColWidth="11.421875" defaultRowHeight="12.75"/>
  <cols>
    <col min="1" max="1" width="4.8515625" style="40" customWidth="1"/>
    <col min="2" max="2" width="8.7109375" style="40" bestFit="1" customWidth="1"/>
    <col min="3" max="3" width="10.57421875" style="40" bestFit="1" customWidth="1"/>
    <col min="4" max="4" width="28.140625" style="40" bestFit="1" customWidth="1"/>
    <col min="5" max="5" width="33.00390625" style="40" customWidth="1"/>
    <col min="6" max="6" width="42.28125" style="40" customWidth="1"/>
    <col min="7" max="7" width="21.140625" style="40" customWidth="1"/>
    <col min="8" max="8" width="64.00390625" style="40" customWidth="1"/>
    <col min="9" max="9" width="14.8515625" style="40" customWidth="1"/>
    <col min="10" max="10" width="21.8515625" style="86" customWidth="1"/>
    <col min="11" max="16384" width="11.421875" style="40" customWidth="1"/>
  </cols>
  <sheetData>
    <row r="1" ht="12.75">
      <c r="J1" s="175" t="s">
        <v>398</v>
      </c>
    </row>
    <row r="2" spans="2:10" ht="15.75">
      <c r="B2" s="337" t="s">
        <v>225</v>
      </c>
      <c r="C2" s="337"/>
      <c r="D2" s="337"/>
      <c r="E2" s="337"/>
      <c r="F2" s="337"/>
      <c r="G2" s="337"/>
      <c r="H2" s="337"/>
      <c r="I2" s="337"/>
      <c r="J2" s="337"/>
    </row>
    <row r="3" ht="15" customHeight="1"/>
    <row r="4" spans="2:10" ht="18.75" customHeight="1">
      <c r="B4" s="54" t="s">
        <v>148</v>
      </c>
      <c r="C4" s="54"/>
      <c r="D4" s="200" t="s">
        <v>1291</v>
      </c>
      <c r="E4" s="200"/>
      <c r="F4" s="200"/>
      <c r="G4" s="200"/>
      <c r="H4" s="200"/>
      <c r="I4" s="54" t="s">
        <v>149</v>
      </c>
      <c r="J4" s="139" t="s">
        <v>1292</v>
      </c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36" t="s">
        <v>146</v>
      </c>
      <c r="C6" s="336" t="s">
        <v>172</v>
      </c>
      <c r="D6" s="336" t="s">
        <v>303</v>
      </c>
      <c r="E6" s="336" t="s">
        <v>274</v>
      </c>
      <c r="F6" s="334" t="s">
        <v>226</v>
      </c>
      <c r="G6" s="334" t="s">
        <v>275</v>
      </c>
      <c r="H6" s="338" t="s">
        <v>304</v>
      </c>
      <c r="I6" s="334" t="s">
        <v>227</v>
      </c>
      <c r="J6" s="334" t="s">
        <v>224</v>
      </c>
    </row>
    <row r="7" spans="2:10" ht="33.75" customHeight="1">
      <c r="B7" s="336"/>
      <c r="C7" s="336"/>
      <c r="D7" s="336"/>
      <c r="E7" s="336"/>
      <c r="F7" s="335"/>
      <c r="G7" s="335"/>
      <c r="H7" s="339"/>
      <c r="I7" s="335"/>
      <c r="J7" s="335"/>
    </row>
    <row r="8" spans="2:10" ht="12.75">
      <c r="B8" s="84">
        <v>1</v>
      </c>
      <c r="C8" s="168">
        <v>45194</v>
      </c>
      <c r="D8" s="100" t="s">
        <v>764</v>
      </c>
      <c r="E8" s="169" t="s">
        <v>765</v>
      </c>
      <c r="F8" s="169" t="s">
        <v>856</v>
      </c>
      <c r="G8" s="169" t="s">
        <v>968</v>
      </c>
      <c r="H8" s="169" t="s">
        <v>1139</v>
      </c>
      <c r="I8" s="166">
        <v>108934.95</v>
      </c>
      <c r="J8" s="166"/>
    </row>
    <row r="9" spans="2:10" ht="38.25">
      <c r="B9" s="84">
        <v>2</v>
      </c>
      <c r="C9" s="168">
        <v>45195</v>
      </c>
      <c r="D9" s="100" t="s">
        <v>764</v>
      </c>
      <c r="E9" s="169" t="s">
        <v>766</v>
      </c>
      <c r="F9" s="169" t="s">
        <v>857</v>
      </c>
      <c r="G9" s="169" t="s">
        <v>969</v>
      </c>
      <c r="H9" s="169" t="s">
        <v>1140</v>
      </c>
      <c r="I9" s="166">
        <v>4164.38</v>
      </c>
      <c r="J9" s="166"/>
    </row>
    <row r="10" spans="2:10" ht="51">
      <c r="B10" s="84">
        <v>3</v>
      </c>
      <c r="C10" s="168">
        <v>45195</v>
      </c>
      <c r="D10" s="100" t="s">
        <v>764</v>
      </c>
      <c r="E10" s="169" t="s">
        <v>766</v>
      </c>
      <c r="F10" s="169" t="s">
        <v>857</v>
      </c>
      <c r="G10" s="169" t="s">
        <v>969</v>
      </c>
      <c r="H10" s="169" t="s">
        <v>1140</v>
      </c>
      <c r="I10" s="166">
        <v>4164.38</v>
      </c>
      <c r="J10" s="166"/>
    </row>
    <row r="11" spans="2:10" ht="38.25">
      <c r="B11" s="84">
        <v>4</v>
      </c>
      <c r="C11" s="170">
        <v>45182</v>
      </c>
      <c r="D11" s="100" t="s">
        <v>764</v>
      </c>
      <c r="E11" s="169" t="s">
        <v>767</v>
      </c>
      <c r="F11" s="171" t="s">
        <v>858</v>
      </c>
      <c r="G11" s="171" t="s">
        <v>970</v>
      </c>
      <c r="H11" s="171" t="s">
        <v>1141</v>
      </c>
      <c r="I11" s="167">
        <v>40212</v>
      </c>
      <c r="J11" s="167"/>
    </row>
    <row r="12" spans="2:10" ht="38.25">
      <c r="B12" s="84">
        <v>5</v>
      </c>
      <c r="C12" s="168">
        <v>45196</v>
      </c>
      <c r="D12" s="100" t="s">
        <v>764</v>
      </c>
      <c r="E12" s="169" t="s">
        <v>766</v>
      </c>
      <c r="F12" s="169" t="s">
        <v>857</v>
      </c>
      <c r="G12" s="169" t="s">
        <v>969</v>
      </c>
      <c r="H12" s="169" t="s">
        <v>1140</v>
      </c>
      <c r="I12" s="166">
        <v>4164.38</v>
      </c>
      <c r="J12" s="166"/>
    </row>
    <row r="13" spans="2:10" ht="51">
      <c r="B13" s="84">
        <v>6</v>
      </c>
      <c r="C13" s="172">
        <v>45197</v>
      </c>
      <c r="D13" s="100" t="s">
        <v>764</v>
      </c>
      <c r="E13" s="169" t="s">
        <v>768</v>
      </c>
      <c r="F13" s="169" t="s">
        <v>859</v>
      </c>
      <c r="G13" s="169" t="s">
        <v>971</v>
      </c>
      <c r="H13" s="169" t="s">
        <v>1142</v>
      </c>
      <c r="I13" s="166">
        <v>13083.2</v>
      </c>
      <c r="J13" s="166"/>
    </row>
    <row r="14" spans="2:10" ht="25.5">
      <c r="B14" s="84">
        <v>7</v>
      </c>
      <c r="C14" s="172">
        <v>45198</v>
      </c>
      <c r="D14" s="100" t="s">
        <v>764</v>
      </c>
      <c r="E14" s="169" t="s">
        <v>769</v>
      </c>
      <c r="F14" s="169" t="s">
        <v>860</v>
      </c>
      <c r="G14" s="169" t="s">
        <v>972</v>
      </c>
      <c r="H14" s="169" t="s">
        <v>1143</v>
      </c>
      <c r="I14" s="167">
        <v>2866494.75</v>
      </c>
      <c r="J14" s="166"/>
    </row>
    <row r="15" spans="2:10" ht="38.25">
      <c r="B15" s="84">
        <v>8</v>
      </c>
      <c r="C15" s="172">
        <v>45198</v>
      </c>
      <c r="D15" s="100" t="s">
        <v>764</v>
      </c>
      <c r="E15" s="169" t="s">
        <v>770</v>
      </c>
      <c r="F15" s="169" t="s">
        <v>859</v>
      </c>
      <c r="G15" s="169" t="s">
        <v>973</v>
      </c>
      <c r="H15" s="169" t="s">
        <v>1144</v>
      </c>
      <c r="I15" s="166">
        <v>7082.92</v>
      </c>
      <c r="J15" s="166"/>
    </row>
    <row r="16" spans="2:10" ht="38.25">
      <c r="B16" s="84">
        <v>9</v>
      </c>
      <c r="C16" s="172">
        <v>45198</v>
      </c>
      <c r="D16" s="100" t="s">
        <v>764</v>
      </c>
      <c r="E16" s="169" t="s">
        <v>770</v>
      </c>
      <c r="F16" s="169" t="s">
        <v>859</v>
      </c>
      <c r="G16" s="169" t="s">
        <v>973</v>
      </c>
      <c r="H16" s="169" t="s">
        <v>1144</v>
      </c>
      <c r="I16" s="166">
        <v>7082.92</v>
      </c>
      <c r="J16" s="166"/>
    </row>
    <row r="17" spans="2:10" ht="38.25">
      <c r="B17" s="84">
        <v>10</v>
      </c>
      <c r="C17" s="168">
        <v>45201</v>
      </c>
      <c r="D17" s="100" t="s">
        <v>764</v>
      </c>
      <c r="E17" s="169" t="s">
        <v>771</v>
      </c>
      <c r="F17" s="169" t="s">
        <v>861</v>
      </c>
      <c r="G17" s="169" t="s">
        <v>974</v>
      </c>
      <c r="H17" s="169" t="s">
        <v>1145</v>
      </c>
      <c r="I17" s="167">
        <v>3000</v>
      </c>
      <c r="J17" s="166"/>
    </row>
    <row r="18" spans="2:10" ht="25.5">
      <c r="B18" s="84">
        <v>11</v>
      </c>
      <c r="C18" s="170">
        <v>45202</v>
      </c>
      <c r="D18" s="100" t="s">
        <v>764</v>
      </c>
      <c r="E18" s="169" t="s">
        <v>772</v>
      </c>
      <c r="F18" s="169" t="s">
        <v>862</v>
      </c>
      <c r="G18" s="169" t="s">
        <v>975</v>
      </c>
      <c r="H18" s="169" t="s">
        <v>1146</v>
      </c>
      <c r="I18" s="167">
        <v>1825</v>
      </c>
      <c r="J18" s="166"/>
    </row>
    <row r="19" spans="2:10" ht="25.5">
      <c r="B19" s="84">
        <v>12</v>
      </c>
      <c r="C19" s="168">
        <v>45176</v>
      </c>
      <c r="D19" s="100" t="s">
        <v>764</v>
      </c>
      <c r="E19" s="169" t="s">
        <v>773</v>
      </c>
      <c r="F19" s="169" t="s">
        <v>863</v>
      </c>
      <c r="G19" s="169" t="s">
        <v>976</v>
      </c>
      <c r="H19" s="169" t="s">
        <v>1147</v>
      </c>
      <c r="I19" s="167">
        <v>280</v>
      </c>
      <c r="J19" s="166"/>
    </row>
    <row r="20" spans="2:10" ht="25.5">
      <c r="B20" s="84">
        <v>13</v>
      </c>
      <c r="C20" s="168">
        <v>45187</v>
      </c>
      <c r="D20" s="100" t="s">
        <v>764</v>
      </c>
      <c r="E20" s="169" t="s">
        <v>774</v>
      </c>
      <c r="F20" s="169" t="s">
        <v>864</v>
      </c>
      <c r="G20" s="169" t="s">
        <v>977</v>
      </c>
      <c r="H20" s="169" t="s">
        <v>1148</v>
      </c>
      <c r="I20" s="167">
        <v>4664</v>
      </c>
      <c r="J20" s="166"/>
    </row>
    <row r="21" spans="2:10" ht="38.25">
      <c r="B21" s="84">
        <v>14</v>
      </c>
      <c r="C21" s="168">
        <v>45203</v>
      </c>
      <c r="D21" s="100" t="s">
        <v>764</v>
      </c>
      <c r="E21" s="169" t="s">
        <v>775</v>
      </c>
      <c r="F21" s="169" t="s">
        <v>865</v>
      </c>
      <c r="G21" s="169" t="s">
        <v>978</v>
      </c>
      <c r="H21" s="169" t="s">
        <v>1149</v>
      </c>
      <c r="I21" s="166">
        <v>10670.931999999999</v>
      </c>
      <c r="J21" s="166"/>
    </row>
    <row r="22" spans="2:10" ht="38.25">
      <c r="B22" s="84">
        <v>15</v>
      </c>
      <c r="C22" s="168">
        <v>45197</v>
      </c>
      <c r="D22" s="100" t="s">
        <v>764</v>
      </c>
      <c r="E22" s="169" t="s">
        <v>776</v>
      </c>
      <c r="F22" s="169" t="s">
        <v>866</v>
      </c>
      <c r="G22" s="169" t="s">
        <v>979</v>
      </c>
      <c r="H22" s="169" t="s">
        <v>1150</v>
      </c>
      <c r="I22" s="167">
        <v>1150884.15</v>
      </c>
      <c r="J22" s="166"/>
    </row>
    <row r="23" spans="2:10" ht="25.5">
      <c r="B23" s="84">
        <v>16</v>
      </c>
      <c r="C23" s="170">
        <v>45202</v>
      </c>
      <c r="D23" s="100" t="s">
        <v>764</v>
      </c>
      <c r="E23" s="169" t="s">
        <v>777</v>
      </c>
      <c r="F23" s="169" t="s">
        <v>867</v>
      </c>
      <c r="G23" s="169" t="s">
        <v>980</v>
      </c>
      <c r="H23" s="169" t="s">
        <v>1151</v>
      </c>
      <c r="I23" s="166">
        <v>3298.75</v>
      </c>
      <c r="J23" s="166"/>
    </row>
    <row r="24" spans="2:10" ht="38.25">
      <c r="B24" s="84">
        <v>17</v>
      </c>
      <c r="C24" s="168">
        <v>45204</v>
      </c>
      <c r="D24" s="100" t="s">
        <v>764</v>
      </c>
      <c r="E24" s="169" t="s">
        <v>778</v>
      </c>
      <c r="F24" s="169" t="s">
        <v>868</v>
      </c>
      <c r="G24" s="169" t="s">
        <v>981</v>
      </c>
      <c r="H24" s="169" t="s">
        <v>1152</v>
      </c>
      <c r="I24" s="166">
        <v>400</v>
      </c>
      <c r="J24" s="166"/>
    </row>
    <row r="25" spans="2:10" ht="38.25">
      <c r="B25" s="84">
        <v>18</v>
      </c>
      <c r="C25" s="168">
        <v>45204</v>
      </c>
      <c r="D25" s="100" t="s">
        <v>764</v>
      </c>
      <c r="E25" s="169" t="s">
        <v>779</v>
      </c>
      <c r="F25" s="169" t="s">
        <v>869</v>
      </c>
      <c r="G25" s="169" t="s">
        <v>982</v>
      </c>
      <c r="H25" s="169" t="s">
        <v>1153</v>
      </c>
      <c r="I25" s="167">
        <v>9500</v>
      </c>
      <c r="J25" s="166"/>
    </row>
    <row r="26" spans="2:10" ht="25.5">
      <c r="B26" s="84">
        <v>19</v>
      </c>
      <c r="C26" s="168">
        <v>45204</v>
      </c>
      <c r="D26" s="100" t="s">
        <v>764</v>
      </c>
      <c r="E26" s="169" t="s">
        <v>778</v>
      </c>
      <c r="F26" s="169" t="s">
        <v>868</v>
      </c>
      <c r="G26" s="169" t="s">
        <v>981</v>
      </c>
      <c r="H26" s="169" t="s">
        <v>1152</v>
      </c>
      <c r="I26" s="166">
        <v>7950</v>
      </c>
      <c r="J26" s="166"/>
    </row>
    <row r="27" spans="2:10" ht="25.5">
      <c r="B27" s="84">
        <v>20</v>
      </c>
      <c r="C27" s="168">
        <v>45204</v>
      </c>
      <c r="D27" s="100" t="s">
        <v>764</v>
      </c>
      <c r="E27" s="169" t="s">
        <v>778</v>
      </c>
      <c r="F27" s="169" t="s">
        <v>868</v>
      </c>
      <c r="G27" s="169" t="s">
        <v>981</v>
      </c>
      <c r="H27" s="169" t="s">
        <v>1152</v>
      </c>
      <c r="I27" s="166">
        <v>6910</v>
      </c>
      <c r="J27" s="166"/>
    </row>
    <row r="28" spans="2:10" ht="25.5">
      <c r="B28" s="84">
        <v>21</v>
      </c>
      <c r="C28" s="168">
        <v>45187</v>
      </c>
      <c r="D28" s="100" t="s">
        <v>764</v>
      </c>
      <c r="E28" s="169" t="s">
        <v>780</v>
      </c>
      <c r="F28" s="169" t="s">
        <v>870</v>
      </c>
      <c r="G28" s="169" t="s">
        <v>983</v>
      </c>
      <c r="H28" s="169" t="s">
        <v>1154</v>
      </c>
      <c r="I28" s="167">
        <v>526.28</v>
      </c>
      <c r="J28" s="166"/>
    </row>
    <row r="29" spans="2:10" ht="38.25">
      <c r="B29" s="84">
        <v>22</v>
      </c>
      <c r="C29" s="168">
        <v>45203</v>
      </c>
      <c r="D29" s="100" t="s">
        <v>764</v>
      </c>
      <c r="E29" s="169" t="s">
        <v>778</v>
      </c>
      <c r="F29" s="169" t="s">
        <v>871</v>
      </c>
      <c r="G29" s="169" t="s">
        <v>984</v>
      </c>
      <c r="H29" s="169" t="s">
        <v>1155</v>
      </c>
      <c r="I29" s="167">
        <v>74157.79</v>
      </c>
      <c r="J29" s="166"/>
    </row>
    <row r="30" spans="2:10" ht="38.25">
      <c r="B30" s="84">
        <v>23</v>
      </c>
      <c r="C30" s="168">
        <v>45205</v>
      </c>
      <c r="D30" s="100" t="s">
        <v>764</v>
      </c>
      <c r="E30" s="169" t="s">
        <v>781</v>
      </c>
      <c r="F30" s="169" t="s">
        <v>872</v>
      </c>
      <c r="G30" s="169" t="s">
        <v>985</v>
      </c>
      <c r="H30" s="169" t="s">
        <v>1156</v>
      </c>
      <c r="I30" s="167">
        <v>58666.72</v>
      </c>
      <c r="J30" s="166"/>
    </row>
    <row r="31" spans="2:10" ht="25.5">
      <c r="B31" s="84">
        <v>24</v>
      </c>
      <c r="C31" s="168">
        <v>45205</v>
      </c>
      <c r="D31" s="100" t="s">
        <v>764</v>
      </c>
      <c r="E31" s="169" t="s">
        <v>782</v>
      </c>
      <c r="F31" s="169" t="s">
        <v>873</v>
      </c>
      <c r="G31" s="169" t="s">
        <v>986</v>
      </c>
      <c r="H31" s="169" t="s">
        <v>1157</v>
      </c>
      <c r="I31" s="167">
        <v>37419.16</v>
      </c>
      <c r="J31" s="166"/>
    </row>
    <row r="32" spans="2:10" ht="38.25">
      <c r="B32" s="84">
        <v>25</v>
      </c>
      <c r="C32" s="170">
        <v>45204</v>
      </c>
      <c r="D32" s="100" t="s">
        <v>764</v>
      </c>
      <c r="E32" s="169" t="s">
        <v>783</v>
      </c>
      <c r="F32" s="169" t="s">
        <v>874</v>
      </c>
      <c r="G32" s="169" t="s">
        <v>987</v>
      </c>
      <c r="H32" s="169" t="s">
        <v>1158</v>
      </c>
      <c r="I32" s="166">
        <v>3500</v>
      </c>
      <c r="J32" s="166"/>
    </row>
    <row r="33" spans="2:10" ht="25.5">
      <c r="B33" s="84">
        <v>26</v>
      </c>
      <c r="C33" s="168">
        <v>45205</v>
      </c>
      <c r="D33" s="100" t="s">
        <v>764</v>
      </c>
      <c r="E33" s="169" t="s">
        <v>784</v>
      </c>
      <c r="F33" s="169" t="s">
        <v>875</v>
      </c>
      <c r="G33" s="169" t="s">
        <v>988</v>
      </c>
      <c r="H33" s="169" t="s">
        <v>1159</v>
      </c>
      <c r="I33" s="167">
        <v>7453.74</v>
      </c>
      <c r="J33" s="166"/>
    </row>
    <row r="34" spans="2:10" ht="25.5">
      <c r="B34" s="84">
        <v>27</v>
      </c>
      <c r="C34" s="168">
        <v>45204</v>
      </c>
      <c r="D34" s="100" t="s">
        <v>764</v>
      </c>
      <c r="E34" s="169" t="s">
        <v>784</v>
      </c>
      <c r="F34" s="169" t="s">
        <v>875</v>
      </c>
      <c r="G34" s="169" t="s">
        <v>988</v>
      </c>
      <c r="H34" s="169" t="s">
        <v>1159</v>
      </c>
      <c r="I34" s="167">
        <v>7453.74</v>
      </c>
      <c r="J34" s="166"/>
    </row>
    <row r="35" spans="2:10" ht="63.75">
      <c r="B35" s="84">
        <v>28</v>
      </c>
      <c r="C35" s="172">
        <v>45205</v>
      </c>
      <c r="D35" s="100" t="s">
        <v>764</v>
      </c>
      <c r="E35" s="169" t="s">
        <v>784</v>
      </c>
      <c r="F35" s="169" t="s">
        <v>875</v>
      </c>
      <c r="G35" s="169" t="s">
        <v>989</v>
      </c>
      <c r="H35" s="169" t="s">
        <v>1160</v>
      </c>
      <c r="I35" s="167">
        <v>35880</v>
      </c>
      <c r="J35" s="166"/>
    </row>
    <row r="36" spans="2:10" ht="12.75">
      <c r="B36" s="84">
        <v>29</v>
      </c>
      <c r="C36" s="168">
        <v>45209</v>
      </c>
      <c r="D36" s="100" t="s">
        <v>764</v>
      </c>
      <c r="E36" s="169" t="s">
        <v>785</v>
      </c>
      <c r="F36" s="169" t="s">
        <v>876</v>
      </c>
      <c r="G36" s="169" t="s">
        <v>990</v>
      </c>
      <c r="H36" s="169" t="s">
        <v>1161</v>
      </c>
      <c r="I36" s="167">
        <v>3300</v>
      </c>
      <c r="J36" s="166"/>
    </row>
    <row r="37" spans="2:10" ht="25.5">
      <c r="B37" s="84">
        <v>30</v>
      </c>
      <c r="C37" s="168">
        <v>45205</v>
      </c>
      <c r="D37" s="100" t="s">
        <v>764</v>
      </c>
      <c r="E37" s="169" t="s">
        <v>782</v>
      </c>
      <c r="F37" s="169" t="s">
        <v>873</v>
      </c>
      <c r="G37" s="169" t="s">
        <v>991</v>
      </c>
      <c r="H37" s="169" t="s">
        <v>1162</v>
      </c>
      <c r="I37" s="167">
        <v>51150.11</v>
      </c>
      <c r="J37" s="166"/>
    </row>
    <row r="38" spans="2:10" ht="51">
      <c r="B38" s="84">
        <v>31</v>
      </c>
      <c r="C38" s="168">
        <v>45205</v>
      </c>
      <c r="D38" s="100" t="s">
        <v>764</v>
      </c>
      <c r="E38" s="169" t="s">
        <v>786</v>
      </c>
      <c r="F38" s="169" t="s">
        <v>409</v>
      </c>
      <c r="G38" s="169" t="s">
        <v>992</v>
      </c>
      <c r="H38" s="169" t="s">
        <v>1163</v>
      </c>
      <c r="I38" s="166">
        <v>10000</v>
      </c>
      <c r="J38" s="166"/>
    </row>
    <row r="39" spans="2:10" ht="38.25">
      <c r="B39" s="84">
        <v>32</v>
      </c>
      <c r="C39" s="168">
        <v>45209</v>
      </c>
      <c r="D39" s="100" t="s">
        <v>764</v>
      </c>
      <c r="E39" s="169" t="s">
        <v>787</v>
      </c>
      <c r="F39" s="169" t="s">
        <v>877</v>
      </c>
      <c r="G39" s="169" t="s">
        <v>993</v>
      </c>
      <c r="H39" s="169" t="s">
        <v>1164</v>
      </c>
      <c r="I39" s="167">
        <v>2200</v>
      </c>
      <c r="J39" s="166"/>
    </row>
    <row r="40" spans="2:10" ht="25.5">
      <c r="B40" s="84">
        <v>33</v>
      </c>
      <c r="C40" s="168">
        <v>45209</v>
      </c>
      <c r="D40" s="100" t="s">
        <v>764</v>
      </c>
      <c r="E40" s="169" t="s">
        <v>782</v>
      </c>
      <c r="F40" s="169" t="s">
        <v>878</v>
      </c>
      <c r="G40" s="169" t="s">
        <v>994</v>
      </c>
      <c r="H40" s="169" t="s">
        <v>1165</v>
      </c>
      <c r="I40" s="167">
        <v>791.44</v>
      </c>
      <c r="J40" s="166"/>
    </row>
    <row r="41" spans="2:10" ht="25.5">
      <c r="B41" s="84">
        <v>34</v>
      </c>
      <c r="C41" s="168">
        <v>45173</v>
      </c>
      <c r="D41" s="100" t="s">
        <v>764</v>
      </c>
      <c r="E41" s="169" t="s">
        <v>788</v>
      </c>
      <c r="F41" s="169" t="s">
        <v>879</v>
      </c>
      <c r="G41" s="169" t="s">
        <v>995</v>
      </c>
      <c r="H41" s="169" t="s">
        <v>1166</v>
      </c>
      <c r="I41" s="167">
        <v>13000</v>
      </c>
      <c r="J41" s="166"/>
    </row>
    <row r="42" spans="2:10" ht="25.5">
      <c r="B42" s="84">
        <v>35</v>
      </c>
      <c r="C42" s="168">
        <v>45210</v>
      </c>
      <c r="D42" s="100" t="s">
        <v>764</v>
      </c>
      <c r="E42" s="169" t="s">
        <v>778</v>
      </c>
      <c r="F42" s="169" t="s">
        <v>880</v>
      </c>
      <c r="G42" s="169" t="s">
        <v>996</v>
      </c>
      <c r="H42" s="169" t="s">
        <v>1167</v>
      </c>
      <c r="I42" s="167">
        <f>129.8+283.2</f>
        <v>413</v>
      </c>
      <c r="J42" s="166"/>
    </row>
    <row r="43" spans="2:10" ht="38.25">
      <c r="B43" s="84">
        <v>36</v>
      </c>
      <c r="C43" s="168">
        <v>45210</v>
      </c>
      <c r="D43" s="100" t="s">
        <v>764</v>
      </c>
      <c r="E43" s="169" t="s">
        <v>778</v>
      </c>
      <c r="F43" s="169" t="s">
        <v>881</v>
      </c>
      <c r="G43" s="169" t="s">
        <v>997</v>
      </c>
      <c r="H43" s="169" t="s">
        <v>1168</v>
      </c>
      <c r="I43" s="167">
        <v>3563.6</v>
      </c>
      <c r="J43" s="166"/>
    </row>
    <row r="44" spans="2:10" ht="25.5">
      <c r="B44" s="84">
        <v>37</v>
      </c>
      <c r="C44" s="168">
        <v>45205</v>
      </c>
      <c r="D44" s="100" t="s">
        <v>764</v>
      </c>
      <c r="E44" s="169" t="s">
        <v>778</v>
      </c>
      <c r="F44" s="169" t="s">
        <v>696</v>
      </c>
      <c r="G44" s="169" t="s">
        <v>998</v>
      </c>
      <c r="H44" s="169" t="s">
        <v>1169</v>
      </c>
      <c r="I44" s="166">
        <v>97424.46</v>
      </c>
      <c r="J44" s="166"/>
    </row>
    <row r="45" spans="2:10" ht="25.5">
      <c r="B45" s="84">
        <v>38</v>
      </c>
      <c r="C45" s="168">
        <v>45210</v>
      </c>
      <c r="D45" s="100" t="s">
        <v>764</v>
      </c>
      <c r="E45" s="169" t="s">
        <v>778</v>
      </c>
      <c r="F45" s="169" t="s">
        <v>880</v>
      </c>
      <c r="G45" s="169" t="s">
        <v>996</v>
      </c>
      <c r="H45" s="169" t="s">
        <v>1167</v>
      </c>
      <c r="I45" s="167">
        <f>837.8+837.82</f>
        <v>1675.62</v>
      </c>
      <c r="J45" s="166"/>
    </row>
    <row r="46" spans="2:10" ht="38.25">
      <c r="B46" s="84">
        <v>39</v>
      </c>
      <c r="C46" s="168">
        <v>45205</v>
      </c>
      <c r="D46" s="100" t="s">
        <v>764</v>
      </c>
      <c r="E46" s="169" t="s">
        <v>778</v>
      </c>
      <c r="F46" s="169" t="s">
        <v>696</v>
      </c>
      <c r="G46" s="169" t="s">
        <v>999</v>
      </c>
      <c r="H46" s="169" t="s">
        <v>1170</v>
      </c>
      <c r="I46" s="167">
        <v>5688.27</v>
      </c>
      <c r="J46" s="166"/>
    </row>
    <row r="47" spans="2:10" ht="38.25">
      <c r="B47" s="84">
        <v>40</v>
      </c>
      <c r="C47" s="168">
        <v>45180</v>
      </c>
      <c r="D47" s="100" t="s">
        <v>764</v>
      </c>
      <c r="E47" s="169" t="s">
        <v>778</v>
      </c>
      <c r="F47" s="169" t="s">
        <v>882</v>
      </c>
      <c r="G47" s="169" t="s">
        <v>1000</v>
      </c>
      <c r="H47" s="169" t="s">
        <v>1171</v>
      </c>
      <c r="I47" s="167">
        <v>3200</v>
      </c>
      <c r="J47" s="166"/>
    </row>
    <row r="48" spans="2:10" ht="25.5">
      <c r="B48" s="84">
        <v>41</v>
      </c>
      <c r="C48" s="168">
        <v>45210</v>
      </c>
      <c r="D48" s="100" t="s">
        <v>764</v>
      </c>
      <c r="E48" s="169" t="s">
        <v>778</v>
      </c>
      <c r="F48" s="169" t="s">
        <v>880</v>
      </c>
      <c r="G48" s="169" t="s">
        <v>996</v>
      </c>
      <c r="H48" s="169" t="s">
        <v>1167</v>
      </c>
      <c r="I48" s="167">
        <v>50</v>
      </c>
      <c r="J48" s="166"/>
    </row>
    <row r="49" spans="2:10" ht="25.5">
      <c r="B49" s="84">
        <v>42</v>
      </c>
      <c r="C49" s="168">
        <v>45169</v>
      </c>
      <c r="D49" s="100" t="s">
        <v>764</v>
      </c>
      <c r="E49" s="169" t="s">
        <v>778</v>
      </c>
      <c r="F49" s="169" t="s">
        <v>883</v>
      </c>
      <c r="G49" s="169" t="s">
        <v>1001</v>
      </c>
      <c r="H49" s="169" t="s">
        <v>1172</v>
      </c>
      <c r="I49" s="167">
        <f>85+130+85+85+85+85+80+80</f>
        <v>715</v>
      </c>
      <c r="J49" s="166"/>
    </row>
    <row r="50" spans="2:10" ht="38.25">
      <c r="B50" s="84">
        <v>43</v>
      </c>
      <c r="C50" s="168">
        <v>45210</v>
      </c>
      <c r="D50" s="100" t="s">
        <v>764</v>
      </c>
      <c r="E50" s="169" t="s">
        <v>778</v>
      </c>
      <c r="F50" s="169" t="s">
        <v>881</v>
      </c>
      <c r="G50" s="169" t="s">
        <v>997</v>
      </c>
      <c r="H50" s="169" t="s">
        <v>1168</v>
      </c>
      <c r="I50" s="167">
        <v>1900</v>
      </c>
      <c r="J50" s="166"/>
    </row>
    <row r="51" spans="2:10" ht="25.5">
      <c r="B51" s="84">
        <v>44</v>
      </c>
      <c r="C51" s="168">
        <v>45210</v>
      </c>
      <c r="D51" s="100" t="s">
        <v>764</v>
      </c>
      <c r="E51" s="169" t="s">
        <v>778</v>
      </c>
      <c r="F51" s="169" t="s">
        <v>881</v>
      </c>
      <c r="G51" s="169" t="s">
        <v>997</v>
      </c>
      <c r="H51" s="169" t="s">
        <v>1168</v>
      </c>
      <c r="I51" s="167">
        <v>3492.8</v>
      </c>
      <c r="J51" s="166"/>
    </row>
    <row r="52" spans="2:10" ht="25.5">
      <c r="B52" s="84">
        <v>45</v>
      </c>
      <c r="C52" s="168">
        <v>45210</v>
      </c>
      <c r="D52" s="100" t="s">
        <v>764</v>
      </c>
      <c r="E52" s="169" t="s">
        <v>789</v>
      </c>
      <c r="F52" s="169" t="s">
        <v>884</v>
      </c>
      <c r="G52" s="169" t="s">
        <v>1002</v>
      </c>
      <c r="H52" s="169" t="s">
        <v>1173</v>
      </c>
      <c r="I52" s="167">
        <v>9750</v>
      </c>
      <c r="J52" s="166"/>
    </row>
    <row r="53" spans="2:10" ht="25.5">
      <c r="B53" s="84">
        <v>46</v>
      </c>
      <c r="C53" s="168">
        <v>45210</v>
      </c>
      <c r="D53" s="100" t="s">
        <v>764</v>
      </c>
      <c r="E53" s="169" t="s">
        <v>778</v>
      </c>
      <c r="F53" s="169" t="s">
        <v>885</v>
      </c>
      <c r="G53" s="169" t="s">
        <v>1003</v>
      </c>
      <c r="H53" s="169" t="s">
        <v>1174</v>
      </c>
      <c r="I53" s="167">
        <v>2400</v>
      </c>
      <c r="J53" s="166"/>
    </row>
    <row r="54" spans="2:10" ht="25.5">
      <c r="B54" s="84">
        <v>47</v>
      </c>
      <c r="C54" s="170">
        <v>45211</v>
      </c>
      <c r="D54" s="100" t="s">
        <v>764</v>
      </c>
      <c r="E54" s="169" t="s">
        <v>790</v>
      </c>
      <c r="F54" s="169" t="s">
        <v>886</v>
      </c>
      <c r="G54" s="169" t="s">
        <v>1004</v>
      </c>
      <c r="H54" s="169" t="s">
        <v>1175</v>
      </c>
      <c r="I54" s="167">
        <v>8957.14</v>
      </c>
      <c r="J54" s="166"/>
    </row>
    <row r="55" spans="2:10" ht="25.5">
      <c r="B55" s="84">
        <v>48</v>
      </c>
      <c r="C55" s="168">
        <v>45211</v>
      </c>
      <c r="D55" s="100" t="s">
        <v>764</v>
      </c>
      <c r="E55" s="169" t="s">
        <v>791</v>
      </c>
      <c r="F55" s="169" t="s">
        <v>887</v>
      </c>
      <c r="G55" s="169" t="s">
        <v>1005</v>
      </c>
      <c r="H55" s="169" t="s">
        <v>1176</v>
      </c>
      <c r="I55" s="166">
        <v>5428</v>
      </c>
      <c r="J55" s="166"/>
    </row>
    <row r="56" spans="2:10" ht="25.5">
      <c r="B56" s="84">
        <v>49</v>
      </c>
      <c r="C56" s="168">
        <v>45211</v>
      </c>
      <c r="D56" s="100" t="s">
        <v>764</v>
      </c>
      <c r="E56" s="169" t="s">
        <v>791</v>
      </c>
      <c r="F56" s="169" t="s">
        <v>887</v>
      </c>
      <c r="G56" s="169" t="s">
        <v>1005</v>
      </c>
      <c r="H56" s="169" t="s">
        <v>1176</v>
      </c>
      <c r="I56" s="166">
        <v>5428</v>
      </c>
      <c r="J56" s="166"/>
    </row>
    <row r="57" spans="2:10" ht="25.5">
      <c r="B57" s="84">
        <v>50</v>
      </c>
      <c r="C57" s="170">
        <v>45181</v>
      </c>
      <c r="D57" s="100" t="s">
        <v>764</v>
      </c>
      <c r="E57" s="169" t="s">
        <v>792</v>
      </c>
      <c r="F57" s="171" t="s">
        <v>888</v>
      </c>
      <c r="G57" s="171" t="s">
        <v>1006</v>
      </c>
      <c r="H57" s="171" t="s">
        <v>1177</v>
      </c>
      <c r="I57" s="167">
        <v>3300.01</v>
      </c>
      <c r="J57" s="167"/>
    </row>
    <row r="58" spans="2:10" ht="38.25">
      <c r="B58" s="84">
        <v>51</v>
      </c>
      <c r="C58" s="168">
        <v>45212</v>
      </c>
      <c r="D58" s="100" t="s">
        <v>764</v>
      </c>
      <c r="E58" s="169" t="s">
        <v>789</v>
      </c>
      <c r="F58" s="169" t="s">
        <v>889</v>
      </c>
      <c r="G58" s="169" t="s">
        <v>1007</v>
      </c>
      <c r="H58" s="169" t="s">
        <v>1178</v>
      </c>
      <c r="I58" s="167">
        <v>11400</v>
      </c>
      <c r="J58" s="166"/>
    </row>
    <row r="59" spans="2:10" ht="140.25">
      <c r="B59" s="84">
        <v>52</v>
      </c>
      <c r="C59" s="168">
        <v>45225</v>
      </c>
      <c r="D59" s="100" t="s">
        <v>764</v>
      </c>
      <c r="E59" s="169" t="s">
        <v>793</v>
      </c>
      <c r="F59" s="169" t="s">
        <v>890</v>
      </c>
      <c r="G59" s="169" t="s">
        <v>1008</v>
      </c>
      <c r="H59" s="169" t="s">
        <v>1179</v>
      </c>
      <c r="I59" s="167">
        <v>1092193.264</v>
      </c>
      <c r="J59" s="166"/>
    </row>
    <row r="60" spans="2:10" ht="25.5">
      <c r="B60" s="84">
        <v>53</v>
      </c>
      <c r="C60" s="168">
        <v>45126</v>
      </c>
      <c r="D60" s="100" t="s">
        <v>764</v>
      </c>
      <c r="E60" s="169" t="s">
        <v>794</v>
      </c>
      <c r="F60" s="169" t="s">
        <v>891</v>
      </c>
      <c r="G60" s="169" t="s">
        <v>1009</v>
      </c>
      <c r="H60" s="169" t="s">
        <v>1180</v>
      </c>
      <c r="I60" s="166">
        <v>500</v>
      </c>
      <c r="J60" s="166"/>
    </row>
    <row r="61" spans="2:10" ht="38.25">
      <c r="B61" s="84">
        <v>54</v>
      </c>
      <c r="C61" s="168">
        <v>45212</v>
      </c>
      <c r="D61" s="100" t="s">
        <v>764</v>
      </c>
      <c r="E61" s="169" t="s">
        <v>795</v>
      </c>
      <c r="F61" s="169" t="s">
        <v>714</v>
      </c>
      <c r="G61" s="169" t="s">
        <v>1010</v>
      </c>
      <c r="H61" s="169" t="s">
        <v>1181</v>
      </c>
      <c r="I61" s="167">
        <v>2000</v>
      </c>
      <c r="J61" s="166"/>
    </row>
    <row r="62" spans="2:10" ht="25.5">
      <c r="B62" s="84">
        <v>55</v>
      </c>
      <c r="C62" s="173">
        <v>45212</v>
      </c>
      <c r="D62" s="100" t="s">
        <v>764</v>
      </c>
      <c r="E62" s="169" t="s">
        <v>796</v>
      </c>
      <c r="F62" s="169" t="s">
        <v>892</v>
      </c>
      <c r="G62" s="169" t="s">
        <v>1011</v>
      </c>
      <c r="H62" s="169" t="s">
        <v>1182</v>
      </c>
      <c r="I62" s="166">
        <v>33072.2</v>
      </c>
      <c r="J62" s="166"/>
    </row>
    <row r="63" spans="2:10" ht="25.5">
      <c r="B63" s="84">
        <v>56</v>
      </c>
      <c r="C63" s="174">
        <v>45212</v>
      </c>
      <c r="D63" s="100" t="s">
        <v>764</v>
      </c>
      <c r="E63" s="169" t="s">
        <v>797</v>
      </c>
      <c r="F63" s="169" t="s">
        <v>409</v>
      </c>
      <c r="G63" s="169" t="s">
        <v>1012</v>
      </c>
      <c r="H63" s="169" t="s">
        <v>1183</v>
      </c>
      <c r="I63" s="166">
        <v>20883.33</v>
      </c>
      <c r="J63" s="166"/>
    </row>
    <row r="64" spans="2:10" ht="25.5">
      <c r="B64" s="84">
        <v>57</v>
      </c>
      <c r="C64" s="168">
        <v>45210</v>
      </c>
      <c r="D64" s="100" t="s">
        <v>764</v>
      </c>
      <c r="E64" s="169" t="s">
        <v>774</v>
      </c>
      <c r="F64" s="169" t="s">
        <v>864</v>
      </c>
      <c r="G64" s="169" t="s">
        <v>977</v>
      </c>
      <c r="H64" s="169" t="s">
        <v>1148</v>
      </c>
      <c r="I64" s="167">
        <v>4664</v>
      </c>
      <c r="J64" s="166"/>
    </row>
    <row r="65" spans="2:10" ht="38.25">
      <c r="B65" s="84">
        <v>58</v>
      </c>
      <c r="C65" s="170">
        <v>45212</v>
      </c>
      <c r="D65" s="100" t="s">
        <v>764</v>
      </c>
      <c r="E65" s="169" t="s">
        <v>795</v>
      </c>
      <c r="F65" s="171" t="s">
        <v>893</v>
      </c>
      <c r="G65" s="171" t="s">
        <v>1013</v>
      </c>
      <c r="H65" s="171" t="s">
        <v>1184</v>
      </c>
      <c r="I65" s="167">
        <v>20825.94</v>
      </c>
      <c r="J65" s="167"/>
    </row>
    <row r="66" spans="2:10" ht="25.5">
      <c r="B66" s="84">
        <v>59</v>
      </c>
      <c r="C66" s="168">
        <v>45215</v>
      </c>
      <c r="D66" s="100" t="s">
        <v>764</v>
      </c>
      <c r="E66" s="169" t="s">
        <v>788</v>
      </c>
      <c r="F66" s="169" t="s">
        <v>894</v>
      </c>
      <c r="G66" s="169" t="s">
        <v>1014</v>
      </c>
      <c r="H66" s="169" t="s">
        <v>1185</v>
      </c>
      <c r="I66" s="167">
        <v>13140</v>
      </c>
      <c r="J66" s="166"/>
    </row>
    <row r="67" spans="2:10" ht="25.5">
      <c r="B67" s="84">
        <v>60</v>
      </c>
      <c r="C67" s="168">
        <v>45212</v>
      </c>
      <c r="D67" s="100" t="s">
        <v>764</v>
      </c>
      <c r="E67" s="169" t="s">
        <v>798</v>
      </c>
      <c r="F67" s="169" t="s">
        <v>895</v>
      </c>
      <c r="G67" s="169" t="s">
        <v>1015</v>
      </c>
      <c r="H67" s="169" t="s">
        <v>1186</v>
      </c>
      <c r="I67" s="166">
        <v>3300</v>
      </c>
      <c r="J67" s="166"/>
    </row>
    <row r="68" spans="2:10" ht="38.25">
      <c r="B68" s="84">
        <v>61</v>
      </c>
      <c r="C68" s="168">
        <v>45215</v>
      </c>
      <c r="D68" s="100" t="s">
        <v>764</v>
      </c>
      <c r="E68" s="169" t="s">
        <v>788</v>
      </c>
      <c r="F68" s="169" t="s">
        <v>896</v>
      </c>
      <c r="G68" s="169" t="s">
        <v>1016</v>
      </c>
      <c r="H68" s="169" t="s">
        <v>1187</v>
      </c>
      <c r="I68" s="167">
        <v>13200</v>
      </c>
      <c r="J68" s="166"/>
    </row>
    <row r="69" spans="2:10" ht="38.25">
      <c r="B69" s="84">
        <v>62</v>
      </c>
      <c r="C69" s="168">
        <v>45215</v>
      </c>
      <c r="D69" s="100" t="s">
        <v>764</v>
      </c>
      <c r="E69" s="169" t="s">
        <v>799</v>
      </c>
      <c r="F69" s="169" t="s">
        <v>897</v>
      </c>
      <c r="G69" s="169" t="s">
        <v>1017</v>
      </c>
      <c r="H69" s="169" t="s">
        <v>1188</v>
      </c>
      <c r="I69" s="167">
        <v>3125</v>
      </c>
      <c r="J69" s="166"/>
    </row>
    <row r="70" spans="2:10" ht="25.5">
      <c r="B70" s="84">
        <v>63</v>
      </c>
      <c r="C70" s="168">
        <v>45215</v>
      </c>
      <c r="D70" s="100" t="s">
        <v>764</v>
      </c>
      <c r="E70" s="169" t="s">
        <v>800</v>
      </c>
      <c r="F70" s="169" t="s">
        <v>898</v>
      </c>
      <c r="G70" s="169" t="s">
        <v>1018</v>
      </c>
      <c r="H70" s="169" t="s">
        <v>1189</v>
      </c>
      <c r="I70" s="166">
        <v>3333.33</v>
      </c>
      <c r="J70" s="166"/>
    </row>
    <row r="71" spans="2:10" ht="25.5">
      <c r="B71" s="84">
        <v>64</v>
      </c>
      <c r="C71" s="170">
        <v>45216</v>
      </c>
      <c r="D71" s="100" t="s">
        <v>764</v>
      </c>
      <c r="E71" s="169" t="s">
        <v>801</v>
      </c>
      <c r="F71" s="169" t="s">
        <v>899</v>
      </c>
      <c r="G71" s="169" t="s">
        <v>1019</v>
      </c>
      <c r="H71" s="169" t="s">
        <v>1190</v>
      </c>
      <c r="I71" s="166">
        <v>3680</v>
      </c>
      <c r="J71" s="166"/>
    </row>
    <row r="72" spans="2:10" ht="38.25">
      <c r="B72" s="84">
        <v>65</v>
      </c>
      <c r="C72" s="170">
        <v>45216</v>
      </c>
      <c r="D72" s="100" t="s">
        <v>764</v>
      </c>
      <c r="E72" s="169" t="s">
        <v>802</v>
      </c>
      <c r="F72" s="169" t="s">
        <v>900</v>
      </c>
      <c r="G72" s="169" t="s">
        <v>1020</v>
      </c>
      <c r="H72" s="169" t="s">
        <v>1191</v>
      </c>
      <c r="I72" s="167">
        <v>31600</v>
      </c>
      <c r="J72" s="166"/>
    </row>
    <row r="73" spans="2:10" ht="25.5">
      <c r="B73" s="84">
        <v>66</v>
      </c>
      <c r="C73" s="170">
        <v>45216</v>
      </c>
      <c r="D73" s="100" t="s">
        <v>764</v>
      </c>
      <c r="E73" s="169" t="s">
        <v>775</v>
      </c>
      <c r="F73" s="169" t="s">
        <v>901</v>
      </c>
      <c r="G73" s="169" t="s">
        <v>1021</v>
      </c>
      <c r="H73" s="169" t="s">
        <v>1192</v>
      </c>
      <c r="I73" s="166">
        <v>4500</v>
      </c>
      <c r="J73" s="166"/>
    </row>
    <row r="74" spans="2:10" ht="25.5">
      <c r="B74" s="84">
        <v>67</v>
      </c>
      <c r="C74" s="168">
        <v>45216</v>
      </c>
      <c r="D74" s="100" t="s">
        <v>764</v>
      </c>
      <c r="E74" s="169" t="s">
        <v>803</v>
      </c>
      <c r="F74" s="169" t="s">
        <v>902</v>
      </c>
      <c r="G74" s="169" t="s">
        <v>1022</v>
      </c>
      <c r="H74" s="169" t="s">
        <v>1193</v>
      </c>
      <c r="I74" s="167">
        <v>1249.07</v>
      </c>
      <c r="J74" s="166"/>
    </row>
    <row r="75" spans="2:10" ht="25.5">
      <c r="B75" s="84">
        <v>68</v>
      </c>
      <c r="C75" s="168">
        <v>45216</v>
      </c>
      <c r="D75" s="100" t="s">
        <v>764</v>
      </c>
      <c r="E75" s="169" t="s">
        <v>804</v>
      </c>
      <c r="F75" s="169" t="s">
        <v>903</v>
      </c>
      <c r="G75" s="169" t="s">
        <v>1023</v>
      </c>
      <c r="H75" s="169" t="s">
        <v>1194</v>
      </c>
      <c r="I75" s="166">
        <v>369.84</v>
      </c>
      <c r="J75" s="166"/>
    </row>
    <row r="76" spans="2:10" ht="25.5">
      <c r="B76" s="84">
        <v>69</v>
      </c>
      <c r="C76" s="168">
        <v>45215</v>
      </c>
      <c r="D76" s="100" t="s">
        <v>764</v>
      </c>
      <c r="E76" s="169" t="s">
        <v>804</v>
      </c>
      <c r="F76" s="169" t="s">
        <v>903</v>
      </c>
      <c r="G76" s="169" t="s">
        <v>1023</v>
      </c>
      <c r="H76" s="169" t="s">
        <v>1194</v>
      </c>
      <c r="I76" s="166">
        <v>1222.56</v>
      </c>
      <c r="J76" s="166"/>
    </row>
    <row r="77" spans="2:10" ht="25.5">
      <c r="B77" s="84">
        <v>70</v>
      </c>
      <c r="C77" s="168">
        <v>45217</v>
      </c>
      <c r="D77" s="100" t="s">
        <v>764</v>
      </c>
      <c r="E77" s="169" t="s">
        <v>782</v>
      </c>
      <c r="F77" s="169" t="s">
        <v>873</v>
      </c>
      <c r="G77" s="169" t="s">
        <v>991</v>
      </c>
      <c r="H77" s="169" t="s">
        <v>1162</v>
      </c>
      <c r="I77" s="167">
        <v>45692.22</v>
      </c>
      <c r="J77" s="166"/>
    </row>
    <row r="78" spans="2:10" ht="38.25">
      <c r="B78" s="84">
        <v>71</v>
      </c>
      <c r="C78" s="168">
        <v>45217</v>
      </c>
      <c r="D78" s="100" t="s">
        <v>764</v>
      </c>
      <c r="E78" s="169" t="s">
        <v>805</v>
      </c>
      <c r="F78" s="169" t="s">
        <v>904</v>
      </c>
      <c r="G78" s="169" t="s">
        <v>1024</v>
      </c>
      <c r="H78" s="169" t="s">
        <v>1195</v>
      </c>
      <c r="I78" s="167">
        <v>330.4</v>
      </c>
      <c r="J78" s="166"/>
    </row>
    <row r="79" spans="2:10" ht="89.25">
      <c r="B79" s="84">
        <v>72</v>
      </c>
      <c r="C79" s="168">
        <v>45195</v>
      </c>
      <c r="D79" s="100" t="s">
        <v>764</v>
      </c>
      <c r="E79" s="169" t="s">
        <v>806</v>
      </c>
      <c r="F79" s="169" t="s">
        <v>905</v>
      </c>
      <c r="G79" s="169" t="s">
        <v>1025</v>
      </c>
      <c r="H79" s="169" t="s">
        <v>1196</v>
      </c>
      <c r="I79" s="167">
        <v>27672.21</v>
      </c>
      <c r="J79" s="166"/>
    </row>
    <row r="80" spans="2:10" ht="38.25">
      <c r="B80" s="84">
        <v>73</v>
      </c>
      <c r="C80" s="168">
        <v>45217</v>
      </c>
      <c r="D80" s="100" t="s">
        <v>764</v>
      </c>
      <c r="E80" s="169" t="s">
        <v>791</v>
      </c>
      <c r="F80" s="169" t="s">
        <v>408</v>
      </c>
      <c r="G80" s="169" t="s">
        <v>1026</v>
      </c>
      <c r="H80" s="169" t="s">
        <v>422</v>
      </c>
      <c r="I80" s="166">
        <v>28893.87</v>
      </c>
      <c r="J80" s="166"/>
    </row>
    <row r="81" spans="2:10" ht="25.5">
      <c r="B81" s="84">
        <v>74</v>
      </c>
      <c r="C81" s="168">
        <v>45217</v>
      </c>
      <c r="D81" s="100" t="s">
        <v>764</v>
      </c>
      <c r="E81" s="169" t="s">
        <v>791</v>
      </c>
      <c r="F81" s="169" t="s">
        <v>408</v>
      </c>
      <c r="G81" s="169" t="s">
        <v>1027</v>
      </c>
      <c r="H81" s="169" t="s">
        <v>421</v>
      </c>
      <c r="I81" s="166">
        <v>2257.2</v>
      </c>
      <c r="J81" s="166"/>
    </row>
    <row r="82" spans="2:10" ht="25.5">
      <c r="B82" s="84">
        <v>75</v>
      </c>
      <c r="C82" s="170">
        <v>45217</v>
      </c>
      <c r="D82" s="100" t="s">
        <v>764</v>
      </c>
      <c r="E82" s="169" t="s">
        <v>789</v>
      </c>
      <c r="F82" s="169" t="s">
        <v>906</v>
      </c>
      <c r="G82" s="169" t="s">
        <v>1028</v>
      </c>
      <c r="H82" s="169" t="s">
        <v>1197</v>
      </c>
      <c r="I82" s="166">
        <v>89181.11</v>
      </c>
      <c r="J82" s="166"/>
    </row>
    <row r="83" spans="2:10" ht="51">
      <c r="B83" s="84">
        <v>76</v>
      </c>
      <c r="C83" s="168">
        <v>45216</v>
      </c>
      <c r="D83" s="100" t="s">
        <v>764</v>
      </c>
      <c r="E83" s="169" t="s">
        <v>778</v>
      </c>
      <c r="F83" s="169" t="s">
        <v>907</v>
      </c>
      <c r="G83" s="169" t="s">
        <v>1029</v>
      </c>
      <c r="H83" s="169" t="s">
        <v>1198</v>
      </c>
      <c r="I83" s="167">
        <v>82646</v>
      </c>
      <c r="J83" s="166"/>
    </row>
    <row r="84" spans="2:10" ht="25.5">
      <c r="B84" s="84">
        <v>77</v>
      </c>
      <c r="C84" s="168">
        <v>45218</v>
      </c>
      <c r="D84" s="100" t="s">
        <v>764</v>
      </c>
      <c r="E84" s="169" t="s">
        <v>807</v>
      </c>
      <c r="F84" s="169" t="s">
        <v>908</v>
      </c>
      <c r="G84" s="169" t="s">
        <v>1030</v>
      </c>
      <c r="H84" s="169" t="s">
        <v>1199</v>
      </c>
      <c r="I84" s="166">
        <v>1000</v>
      </c>
      <c r="J84" s="166"/>
    </row>
    <row r="85" spans="2:10" ht="25.5">
      <c r="B85" s="84">
        <v>78</v>
      </c>
      <c r="C85" s="168">
        <v>45208</v>
      </c>
      <c r="D85" s="100" t="s">
        <v>764</v>
      </c>
      <c r="E85" s="169" t="s">
        <v>769</v>
      </c>
      <c r="F85" s="169" t="s">
        <v>860</v>
      </c>
      <c r="G85" s="169" t="s">
        <v>1031</v>
      </c>
      <c r="H85" s="169" t="s">
        <v>1200</v>
      </c>
      <c r="I85" s="167">
        <v>212216.13</v>
      </c>
      <c r="J85" s="166"/>
    </row>
    <row r="86" spans="2:10" ht="25.5">
      <c r="B86" s="84">
        <v>79</v>
      </c>
      <c r="C86" s="170">
        <v>45219</v>
      </c>
      <c r="D86" s="100" t="s">
        <v>764</v>
      </c>
      <c r="E86" s="169" t="s">
        <v>789</v>
      </c>
      <c r="F86" s="169" t="s">
        <v>906</v>
      </c>
      <c r="G86" s="169" t="s">
        <v>1028</v>
      </c>
      <c r="H86" s="169" t="s">
        <v>1197</v>
      </c>
      <c r="I86" s="166">
        <v>44111.11</v>
      </c>
      <c r="J86" s="166"/>
    </row>
    <row r="87" spans="2:10" ht="63.75">
      <c r="B87" s="84">
        <v>80</v>
      </c>
      <c r="C87" s="168">
        <v>45216</v>
      </c>
      <c r="D87" s="100" t="s">
        <v>764</v>
      </c>
      <c r="E87" s="169" t="s">
        <v>808</v>
      </c>
      <c r="F87" s="169" t="s">
        <v>909</v>
      </c>
      <c r="G87" s="169" t="s">
        <v>1032</v>
      </c>
      <c r="H87" s="169" t="s">
        <v>1201</v>
      </c>
      <c r="I87" s="167">
        <v>3086.45</v>
      </c>
      <c r="J87" s="166"/>
    </row>
    <row r="88" spans="2:10" ht="51">
      <c r="B88" s="84">
        <v>81</v>
      </c>
      <c r="C88" s="173">
        <v>45183</v>
      </c>
      <c r="D88" s="100" t="s">
        <v>764</v>
      </c>
      <c r="E88" s="171" t="s">
        <v>806</v>
      </c>
      <c r="F88" s="171" t="s">
        <v>910</v>
      </c>
      <c r="G88" s="171" t="s">
        <v>1033</v>
      </c>
      <c r="H88" s="171" t="s">
        <v>1202</v>
      </c>
      <c r="I88" s="167">
        <v>451573.47</v>
      </c>
      <c r="J88" s="167"/>
    </row>
    <row r="89" spans="2:10" ht="38.25">
      <c r="B89" s="84">
        <v>82</v>
      </c>
      <c r="C89" s="173">
        <v>45201</v>
      </c>
      <c r="D89" s="100" t="s">
        <v>764</v>
      </c>
      <c r="E89" s="171" t="s">
        <v>806</v>
      </c>
      <c r="F89" s="171" t="s">
        <v>911</v>
      </c>
      <c r="G89" s="171" t="s">
        <v>1034</v>
      </c>
      <c r="H89" s="171" t="s">
        <v>1203</v>
      </c>
      <c r="I89" s="167">
        <v>36231.05</v>
      </c>
      <c r="J89" s="167"/>
    </row>
    <row r="90" spans="2:10" ht="25.5">
      <c r="B90" s="84">
        <v>83</v>
      </c>
      <c r="C90" s="168">
        <v>45218</v>
      </c>
      <c r="D90" s="100" t="s">
        <v>764</v>
      </c>
      <c r="E90" s="169" t="s">
        <v>809</v>
      </c>
      <c r="F90" s="169" t="s">
        <v>912</v>
      </c>
      <c r="G90" s="169" t="s">
        <v>1035</v>
      </c>
      <c r="H90" s="169" t="s">
        <v>1204</v>
      </c>
      <c r="I90" s="167">
        <v>3300</v>
      </c>
      <c r="J90" s="166"/>
    </row>
    <row r="91" spans="2:10" ht="38.25">
      <c r="B91" s="84">
        <v>84</v>
      </c>
      <c r="C91" s="168">
        <v>45204</v>
      </c>
      <c r="D91" s="100" t="s">
        <v>764</v>
      </c>
      <c r="E91" s="169" t="s">
        <v>778</v>
      </c>
      <c r="F91" s="169" t="s">
        <v>881</v>
      </c>
      <c r="G91" s="169" t="s">
        <v>997</v>
      </c>
      <c r="H91" s="169" t="s">
        <v>1168</v>
      </c>
      <c r="I91" s="167">
        <v>1380.6</v>
      </c>
      <c r="J91" s="166"/>
    </row>
    <row r="92" spans="2:10" ht="89.25">
      <c r="B92" s="84">
        <v>85</v>
      </c>
      <c r="C92" s="172">
        <v>45205</v>
      </c>
      <c r="D92" s="100" t="s">
        <v>764</v>
      </c>
      <c r="E92" s="169" t="s">
        <v>810</v>
      </c>
      <c r="F92" s="169" t="s">
        <v>678</v>
      </c>
      <c r="G92" s="169" t="s">
        <v>1036</v>
      </c>
      <c r="H92" s="169" t="s">
        <v>1205</v>
      </c>
      <c r="I92" s="167">
        <f>13800+9900+8400+10800+10200+9900+12600+10500+8640+46800</f>
        <v>141540</v>
      </c>
      <c r="J92" s="166"/>
    </row>
    <row r="93" spans="2:10" ht="38.25">
      <c r="B93" s="84">
        <v>86</v>
      </c>
      <c r="C93" s="168">
        <v>45222</v>
      </c>
      <c r="D93" s="100" t="s">
        <v>764</v>
      </c>
      <c r="E93" s="169" t="s">
        <v>811</v>
      </c>
      <c r="F93" s="169" t="s">
        <v>666</v>
      </c>
      <c r="G93" s="169" t="s">
        <v>1037</v>
      </c>
      <c r="H93" s="169" t="s">
        <v>437</v>
      </c>
      <c r="I93" s="167">
        <v>5400</v>
      </c>
      <c r="J93" s="166"/>
    </row>
    <row r="94" spans="2:10" ht="63.75">
      <c r="B94" s="84">
        <v>87</v>
      </c>
      <c r="C94" s="170">
        <v>45222</v>
      </c>
      <c r="D94" s="100" t="s">
        <v>764</v>
      </c>
      <c r="E94" s="169" t="s">
        <v>812</v>
      </c>
      <c r="F94" s="169" t="s">
        <v>913</v>
      </c>
      <c r="G94" s="169" t="s">
        <v>1038</v>
      </c>
      <c r="H94" s="169" t="s">
        <v>1206</v>
      </c>
      <c r="I94" s="167">
        <v>3500</v>
      </c>
      <c r="J94" s="166"/>
    </row>
    <row r="95" spans="2:10" ht="12.75">
      <c r="B95" s="84">
        <v>88</v>
      </c>
      <c r="C95" s="168">
        <v>45215</v>
      </c>
      <c r="D95" s="100" t="s">
        <v>764</v>
      </c>
      <c r="E95" s="169" t="s">
        <v>765</v>
      </c>
      <c r="F95" s="169" t="s">
        <v>856</v>
      </c>
      <c r="G95" s="169" t="s">
        <v>968</v>
      </c>
      <c r="H95" s="169" t="s">
        <v>1139</v>
      </c>
      <c r="I95" s="166">
        <v>20443.24</v>
      </c>
      <c r="J95" s="166"/>
    </row>
    <row r="96" spans="2:10" ht="25.5">
      <c r="B96" s="84">
        <v>89</v>
      </c>
      <c r="C96" s="168">
        <v>45215</v>
      </c>
      <c r="D96" s="100" t="s">
        <v>764</v>
      </c>
      <c r="E96" s="169" t="s">
        <v>799</v>
      </c>
      <c r="F96" s="169" t="s">
        <v>914</v>
      </c>
      <c r="G96" s="169" t="s">
        <v>1039</v>
      </c>
      <c r="H96" s="169" t="s">
        <v>1207</v>
      </c>
      <c r="I96" s="166">
        <v>6733.28</v>
      </c>
      <c r="J96" s="166"/>
    </row>
    <row r="97" spans="2:10" ht="25.5">
      <c r="B97" s="84">
        <v>90</v>
      </c>
      <c r="C97" s="168">
        <v>45204</v>
      </c>
      <c r="D97" s="100" t="s">
        <v>764</v>
      </c>
      <c r="E97" s="169" t="s">
        <v>778</v>
      </c>
      <c r="F97" s="169" t="s">
        <v>881</v>
      </c>
      <c r="G97" s="169" t="s">
        <v>997</v>
      </c>
      <c r="H97" s="169" t="s">
        <v>1168</v>
      </c>
      <c r="I97" s="167">
        <v>300</v>
      </c>
      <c r="J97" s="166"/>
    </row>
    <row r="98" spans="2:10" ht="38.25">
      <c r="B98" s="84">
        <v>91</v>
      </c>
      <c r="C98" s="168">
        <v>45204</v>
      </c>
      <c r="D98" s="100" t="s">
        <v>764</v>
      </c>
      <c r="E98" s="169" t="s">
        <v>778</v>
      </c>
      <c r="F98" s="169" t="s">
        <v>881</v>
      </c>
      <c r="G98" s="169" t="s">
        <v>997</v>
      </c>
      <c r="H98" s="169" t="s">
        <v>1168</v>
      </c>
      <c r="I98" s="167">
        <v>831.61</v>
      </c>
      <c r="J98" s="166"/>
    </row>
    <row r="99" spans="2:10" ht="25.5">
      <c r="B99" s="84">
        <v>92</v>
      </c>
      <c r="C99" s="168">
        <v>45204</v>
      </c>
      <c r="D99" s="100" t="s">
        <v>764</v>
      </c>
      <c r="E99" s="169" t="s">
        <v>778</v>
      </c>
      <c r="F99" s="169" t="s">
        <v>881</v>
      </c>
      <c r="G99" s="169" t="s">
        <v>997</v>
      </c>
      <c r="H99" s="169" t="s">
        <v>1168</v>
      </c>
      <c r="I99" s="167">
        <v>2076.8</v>
      </c>
      <c r="J99" s="166"/>
    </row>
    <row r="100" spans="2:10" ht="25.5">
      <c r="B100" s="84">
        <v>93</v>
      </c>
      <c r="C100" s="168">
        <v>45219</v>
      </c>
      <c r="D100" s="100" t="s">
        <v>764</v>
      </c>
      <c r="E100" s="169" t="s">
        <v>813</v>
      </c>
      <c r="F100" s="169" t="s">
        <v>674</v>
      </c>
      <c r="G100" s="169" t="s">
        <v>1040</v>
      </c>
      <c r="H100" s="169" t="s">
        <v>1208</v>
      </c>
      <c r="I100" s="167">
        <v>3766</v>
      </c>
      <c r="J100" s="166"/>
    </row>
    <row r="101" spans="2:10" ht="38.25">
      <c r="B101" s="84">
        <v>94</v>
      </c>
      <c r="C101" s="168">
        <v>45222</v>
      </c>
      <c r="D101" s="100" t="s">
        <v>764</v>
      </c>
      <c r="E101" s="169" t="s">
        <v>800</v>
      </c>
      <c r="F101" s="169" t="s">
        <v>915</v>
      </c>
      <c r="G101" s="169" t="s">
        <v>1041</v>
      </c>
      <c r="H101" s="169" t="s">
        <v>1209</v>
      </c>
      <c r="I101" s="167">
        <v>35058.17</v>
      </c>
      <c r="J101" s="166"/>
    </row>
    <row r="102" spans="2:10" ht="51">
      <c r="B102" s="84">
        <v>95</v>
      </c>
      <c r="C102" s="168">
        <v>45218</v>
      </c>
      <c r="D102" s="100" t="s">
        <v>764</v>
      </c>
      <c r="E102" s="169" t="s">
        <v>814</v>
      </c>
      <c r="F102" s="169" t="s">
        <v>916</v>
      </c>
      <c r="G102" s="169" t="s">
        <v>1042</v>
      </c>
      <c r="H102" s="169" t="s">
        <v>1210</v>
      </c>
      <c r="I102" s="167">
        <v>13780</v>
      </c>
      <c r="J102" s="166"/>
    </row>
    <row r="103" spans="2:10" ht="25.5">
      <c r="B103" s="84">
        <v>96</v>
      </c>
      <c r="C103" s="168">
        <v>45222</v>
      </c>
      <c r="D103" s="100" t="s">
        <v>764</v>
      </c>
      <c r="E103" s="169" t="s">
        <v>803</v>
      </c>
      <c r="F103" s="169" t="s">
        <v>902</v>
      </c>
      <c r="G103" s="169" t="s">
        <v>1022</v>
      </c>
      <c r="H103" s="169" t="s">
        <v>1193</v>
      </c>
      <c r="I103" s="167">
        <v>2037.96</v>
      </c>
      <c r="J103" s="166"/>
    </row>
    <row r="104" spans="2:10" ht="25.5">
      <c r="B104" s="84">
        <v>97</v>
      </c>
      <c r="C104" s="170">
        <v>45204</v>
      </c>
      <c r="D104" s="100" t="s">
        <v>764</v>
      </c>
      <c r="E104" s="169" t="s">
        <v>778</v>
      </c>
      <c r="F104" s="169" t="s">
        <v>917</v>
      </c>
      <c r="G104" s="169" t="s">
        <v>1043</v>
      </c>
      <c r="H104" s="169" t="s">
        <v>1211</v>
      </c>
      <c r="I104" s="166">
        <v>1501.2</v>
      </c>
      <c r="J104" s="166"/>
    </row>
    <row r="105" spans="2:10" ht="63.75">
      <c r="B105" s="84">
        <v>98</v>
      </c>
      <c r="C105" s="168">
        <v>45217</v>
      </c>
      <c r="D105" s="100" t="s">
        <v>764</v>
      </c>
      <c r="E105" s="169" t="s">
        <v>778</v>
      </c>
      <c r="F105" s="169" t="s">
        <v>918</v>
      </c>
      <c r="G105" s="169" t="s">
        <v>1044</v>
      </c>
      <c r="H105" s="169" t="s">
        <v>1212</v>
      </c>
      <c r="I105" s="167">
        <v>10400</v>
      </c>
      <c r="J105" s="166"/>
    </row>
    <row r="106" spans="2:10" ht="38.25">
      <c r="B106" s="84">
        <v>99</v>
      </c>
      <c r="C106" s="168">
        <v>45215</v>
      </c>
      <c r="D106" s="100" t="s">
        <v>764</v>
      </c>
      <c r="E106" s="169" t="s">
        <v>815</v>
      </c>
      <c r="F106" s="169" t="s">
        <v>919</v>
      </c>
      <c r="G106" s="169" t="s">
        <v>1045</v>
      </c>
      <c r="H106" s="169" t="s">
        <v>1213</v>
      </c>
      <c r="I106" s="166">
        <v>4912.79</v>
      </c>
      <c r="J106" s="166"/>
    </row>
    <row r="107" spans="2:10" ht="89.25">
      <c r="B107" s="84">
        <v>100</v>
      </c>
      <c r="C107" s="172">
        <v>45205</v>
      </c>
      <c r="D107" s="100" t="s">
        <v>764</v>
      </c>
      <c r="E107" s="169" t="s">
        <v>810</v>
      </c>
      <c r="F107" s="169" t="s">
        <v>678</v>
      </c>
      <c r="G107" s="169" t="s">
        <v>1046</v>
      </c>
      <c r="H107" s="169" t="s">
        <v>1214</v>
      </c>
      <c r="I107" s="167">
        <f>9300+10950+9900+13350+8850+12600+12900+6300+13500+14400</f>
        <v>112050</v>
      </c>
      <c r="J107" s="166"/>
    </row>
    <row r="108" spans="2:10" ht="38.25">
      <c r="B108" s="84">
        <v>101</v>
      </c>
      <c r="C108" s="168">
        <v>45211</v>
      </c>
      <c r="D108" s="100" t="s">
        <v>764</v>
      </c>
      <c r="E108" s="169" t="s">
        <v>815</v>
      </c>
      <c r="F108" s="169" t="s">
        <v>920</v>
      </c>
      <c r="G108" s="169" t="s">
        <v>1047</v>
      </c>
      <c r="H108" s="169" t="s">
        <v>1215</v>
      </c>
      <c r="I108" s="167">
        <v>111664.51</v>
      </c>
      <c r="J108" s="166"/>
    </row>
    <row r="109" spans="2:10" ht="114.75">
      <c r="B109" s="84">
        <v>102</v>
      </c>
      <c r="C109" s="168">
        <v>45219</v>
      </c>
      <c r="D109" s="100" t="s">
        <v>764</v>
      </c>
      <c r="E109" s="169" t="s">
        <v>815</v>
      </c>
      <c r="F109" s="169" t="s">
        <v>920</v>
      </c>
      <c r="G109" s="169" t="s">
        <v>1048</v>
      </c>
      <c r="H109" s="169" t="s">
        <v>1215</v>
      </c>
      <c r="I109" s="167">
        <v>60776.74</v>
      </c>
      <c r="J109" s="166"/>
    </row>
    <row r="110" spans="2:10" ht="25.5">
      <c r="B110" s="84">
        <v>103</v>
      </c>
      <c r="C110" s="168">
        <v>45210</v>
      </c>
      <c r="D110" s="100" t="s">
        <v>764</v>
      </c>
      <c r="E110" s="169" t="s">
        <v>778</v>
      </c>
      <c r="F110" s="169" t="s">
        <v>880</v>
      </c>
      <c r="G110" s="169" t="s">
        <v>996</v>
      </c>
      <c r="H110" s="169" t="s">
        <v>1167</v>
      </c>
      <c r="I110" s="167">
        <f>424.8+354+354+354+354+991.2+70.8</f>
        <v>2902.8</v>
      </c>
      <c r="J110" s="166"/>
    </row>
    <row r="111" spans="2:10" ht="25.5">
      <c r="B111" s="84">
        <v>104</v>
      </c>
      <c r="C111" s="168">
        <v>45218</v>
      </c>
      <c r="D111" s="100" t="s">
        <v>764</v>
      </c>
      <c r="E111" s="169" t="s">
        <v>794</v>
      </c>
      <c r="F111" s="169" t="s">
        <v>891</v>
      </c>
      <c r="G111" s="169" t="s">
        <v>1049</v>
      </c>
      <c r="H111" s="169" t="s">
        <v>452</v>
      </c>
      <c r="I111" s="166">
        <v>1700</v>
      </c>
      <c r="J111" s="166"/>
    </row>
    <row r="112" spans="2:10" ht="12.75">
      <c r="B112" s="84">
        <v>105</v>
      </c>
      <c r="C112" s="172">
        <v>45224</v>
      </c>
      <c r="D112" s="100" t="s">
        <v>764</v>
      </c>
      <c r="E112" s="169" t="s">
        <v>816</v>
      </c>
      <c r="F112" s="169" t="s">
        <v>921</v>
      </c>
      <c r="G112" s="169" t="s">
        <v>1050</v>
      </c>
      <c r="H112" s="169" t="s">
        <v>1216</v>
      </c>
      <c r="I112" s="166">
        <v>13831518.615999999</v>
      </c>
      <c r="J112" s="166"/>
    </row>
    <row r="113" spans="2:10" ht="51">
      <c r="B113" s="84">
        <v>106</v>
      </c>
      <c r="C113" s="174">
        <v>45223</v>
      </c>
      <c r="D113" s="100" t="s">
        <v>764</v>
      </c>
      <c r="E113" s="169" t="s">
        <v>797</v>
      </c>
      <c r="F113" s="169" t="s">
        <v>409</v>
      </c>
      <c r="G113" s="169" t="s">
        <v>1012</v>
      </c>
      <c r="H113" s="169" t="s">
        <v>1183</v>
      </c>
      <c r="I113" s="166">
        <v>20883.33</v>
      </c>
      <c r="J113" s="166"/>
    </row>
    <row r="114" spans="2:10" ht="25.5">
      <c r="B114" s="84">
        <v>107</v>
      </c>
      <c r="C114" s="168">
        <v>45225</v>
      </c>
      <c r="D114" s="100" t="s">
        <v>764</v>
      </c>
      <c r="E114" s="169" t="s">
        <v>778</v>
      </c>
      <c r="F114" s="169" t="s">
        <v>696</v>
      </c>
      <c r="G114" s="169" t="s">
        <v>998</v>
      </c>
      <c r="H114" s="169" t="s">
        <v>1169</v>
      </c>
      <c r="I114" s="166">
        <v>64949.64</v>
      </c>
      <c r="J114" s="166"/>
    </row>
    <row r="115" spans="2:10" ht="38.25">
      <c r="B115" s="84">
        <v>108</v>
      </c>
      <c r="C115" s="168">
        <v>45225</v>
      </c>
      <c r="D115" s="100" t="s">
        <v>764</v>
      </c>
      <c r="E115" s="169" t="s">
        <v>778</v>
      </c>
      <c r="F115" s="169" t="s">
        <v>696</v>
      </c>
      <c r="G115" s="169" t="s">
        <v>999</v>
      </c>
      <c r="H115" s="169" t="s">
        <v>1170</v>
      </c>
      <c r="I115" s="167">
        <v>3792.18</v>
      </c>
      <c r="J115" s="166"/>
    </row>
    <row r="116" spans="2:10" ht="38.25">
      <c r="B116" s="84">
        <v>109</v>
      </c>
      <c r="C116" s="168">
        <v>45226</v>
      </c>
      <c r="D116" s="100" t="s">
        <v>764</v>
      </c>
      <c r="E116" s="169" t="s">
        <v>791</v>
      </c>
      <c r="F116" s="169" t="s">
        <v>408</v>
      </c>
      <c r="G116" s="169" t="s">
        <v>1026</v>
      </c>
      <c r="H116" s="169" t="s">
        <v>422</v>
      </c>
      <c r="I116" s="166">
        <v>43715.2</v>
      </c>
      <c r="J116" s="166"/>
    </row>
    <row r="117" spans="2:10" ht="25.5">
      <c r="B117" s="84">
        <v>110</v>
      </c>
      <c r="C117" s="168">
        <v>45226</v>
      </c>
      <c r="D117" s="100" t="s">
        <v>764</v>
      </c>
      <c r="E117" s="169" t="s">
        <v>791</v>
      </c>
      <c r="F117" s="169" t="s">
        <v>408</v>
      </c>
      <c r="G117" s="169" t="s">
        <v>1027</v>
      </c>
      <c r="H117" s="169" t="s">
        <v>421</v>
      </c>
      <c r="I117" s="166">
        <v>3385.7999999999997</v>
      </c>
      <c r="J117" s="166"/>
    </row>
    <row r="118" spans="2:10" ht="25.5">
      <c r="B118" s="84">
        <v>111</v>
      </c>
      <c r="C118" s="168">
        <v>45226</v>
      </c>
      <c r="D118" s="100" t="s">
        <v>764</v>
      </c>
      <c r="E118" s="169" t="s">
        <v>775</v>
      </c>
      <c r="F118" s="169" t="s">
        <v>865</v>
      </c>
      <c r="G118" s="169" t="s">
        <v>978</v>
      </c>
      <c r="H118" s="169" t="s">
        <v>1149</v>
      </c>
      <c r="I118" s="166">
        <v>10833.305999999999</v>
      </c>
      <c r="J118" s="166"/>
    </row>
    <row r="119" spans="2:10" ht="76.5">
      <c r="B119" s="84">
        <v>112</v>
      </c>
      <c r="C119" s="168">
        <v>45203</v>
      </c>
      <c r="D119" s="100" t="s">
        <v>764</v>
      </c>
      <c r="E119" s="169" t="s">
        <v>817</v>
      </c>
      <c r="F119" s="169" t="s">
        <v>922</v>
      </c>
      <c r="G119" s="169" t="s">
        <v>1051</v>
      </c>
      <c r="H119" s="169" t="s">
        <v>1217</v>
      </c>
      <c r="I119" s="167">
        <v>182816.36</v>
      </c>
      <c r="J119" s="166"/>
    </row>
    <row r="120" spans="2:10" ht="51">
      <c r="B120" s="84">
        <v>113</v>
      </c>
      <c r="C120" s="168">
        <v>45222</v>
      </c>
      <c r="D120" s="100" t="s">
        <v>764</v>
      </c>
      <c r="E120" s="169" t="s">
        <v>817</v>
      </c>
      <c r="F120" s="169" t="s">
        <v>922</v>
      </c>
      <c r="G120" s="169" t="s">
        <v>1052</v>
      </c>
      <c r="H120" s="169" t="s">
        <v>1218</v>
      </c>
      <c r="I120" s="167">
        <v>514465.49</v>
      </c>
      <c r="J120" s="166"/>
    </row>
    <row r="121" spans="2:10" ht="38.25">
      <c r="B121" s="84">
        <v>114</v>
      </c>
      <c r="C121" s="168">
        <v>45226</v>
      </c>
      <c r="D121" s="100" t="s">
        <v>764</v>
      </c>
      <c r="E121" s="169" t="s">
        <v>766</v>
      </c>
      <c r="F121" s="169" t="s">
        <v>857</v>
      </c>
      <c r="G121" s="169" t="s">
        <v>969</v>
      </c>
      <c r="H121" s="169" t="s">
        <v>1140</v>
      </c>
      <c r="I121" s="166">
        <v>4164.38</v>
      </c>
      <c r="J121" s="166"/>
    </row>
    <row r="122" spans="2:10" ht="51">
      <c r="B122" s="84">
        <v>115</v>
      </c>
      <c r="C122" s="168">
        <v>45224</v>
      </c>
      <c r="D122" s="100" t="s">
        <v>764</v>
      </c>
      <c r="E122" s="169" t="s">
        <v>806</v>
      </c>
      <c r="F122" s="169" t="s">
        <v>923</v>
      </c>
      <c r="G122" s="169" t="s">
        <v>1053</v>
      </c>
      <c r="H122" s="169" t="s">
        <v>1219</v>
      </c>
      <c r="I122" s="167">
        <v>31676.16</v>
      </c>
      <c r="J122" s="166"/>
    </row>
    <row r="123" spans="2:10" ht="38.25">
      <c r="B123" s="84">
        <v>116</v>
      </c>
      <c r="C123" s="168">
        <v>45225</v>
      </c>
      <c r="D123" s="100" t="s">
        <v>764</v>
      </c>
      <c r="E123" s="169" t="s">
        <v>818</v>
      </c>
      <c r="F123" s="169" t="s">
        <v>908</v>
      </c>
      <c r="G123" s="169" t="s">
        <v>1054</v>
      </c>
      <c r="H123" s="169" t="s">
        <v>1220</v>
      </c>
      <c r="I123" s="167">
        <v>3151.25</v>
      </c>
      <c r="J123" s="166"/>
    </row>
    <row r="124" spans="2:10" ht="51">
      <c r="B124" s="84">
        <v>117</v>
      </c>
      <c r="C124" s="173">
        <v>45223</v>
      </c>
      <c r="D124" s="100" t="s">
        <v>764</v>
      </c>
      <c r="E124" s="171" t="s">
        <v>806</v>
      </c>
      <c r="F124" s="171" t="s">
        <v>910</v>
      </c>
      <c r="G124" s="171" t="s">
        <v>1033</v>
      </c>
      <c r="H124" s="171" t="s">
        <v>1202</v>
      </c>
      <c r="I124" s="167">
        <v>241851.77</v>
      </c>
      <c r="J124" s="167"/>
    </row>
    <row r="125" spans="2:10" ht="63.75">
      <c r="B125" s="84">
        <v>118</v>
      </c>
      <c r="C125" s="168">
        <v>45224</v>
      </c>
      <c r="D125" s="100" t="s">
        <v>764</v>
      </c>
      <c r="E125" s="169" t="s">
        <v>806</v>
      </c>
      <c r="F125" s="169" t="s">
        <v>924</v>
      </c>
      <c r="G125" s="169" t="s">
        <v>1055</v>
      </c>
      <c r="H125" s="169" t="s">
        <v>1221</v>
      </c>
      <c r="I125" s="167">
        <v>25132.81</v>
      </c>
      <c r="J125" s="166"/>
    </row>
    <row r="126" spans="2:10" ht="38.25">
      <c r="B126" s="84">
        <v>119</v>
      </c>
      <c r="C126" s="168">
        <v>45226</v>
      </c>
      <c r="D126" s="100" t="s">
        <v>764</v>
      </c>
      <c r="E126" s="169" t="s">
        <v>807</v>
      </c>
      <c r="F126" s="169" t="s">
        <v>925</v>
      </c>
      <c r="G126" s="169" t="s">
        <v>1056</v>
      </c>
      <c r="H126" s="169" t="s">
        <v>1222</v>
      </c>
      <c r="I126" s="166">
        <v>4403.91</v>
      </c>
      <c r="J126" s="166"/>
    </row>
    <row r="127" spans="2:10" ht="38.25">
      <c r="B127" s="84">
        <v>120</v>
      </c>
      <c r="C127" s="168">
        <v>45225</v>
      </c>
      <c r="D127" s="100" t="s">
        <v>764</v>
      </c>
      <c r="E127" s="169" t="s">
        <v>818</v>
      </c>
      <c r="F127" s="169" t="s">
        <v>908</v>
      </c>
      <c r="G127" s="169" t="s">
        <v>1054</v>
      </c>
      <c r="H127" s="169" t="s">
        <v>1220</v>
      </c>
      <c r="I127" s="167">
        <v>3151.25</v>
      </c>
      <c r="J127" s="166"/>
    </row>
    <row r="128" spans="2:10" ht="25.5">
      <c r="B128" s="84">
        <v>121</v>
      </c>
      <c r="C128" s="170">
        <v>45217</v>
      </c>
      <c r="D128" s="100" t="s">
        <v>764</v>
      </c>
      <c r="E128" s="169" t="s">
        <v>789</v>
      </c>
      <c r="F128" s="169" t="s">
        <v>906</v>
      </c>
      <c r="G128" s="169" t="s">
        <v>1028</v>
      </c>
      <c r="H128" s="169" t="s">
        <v>1197</v>
      </c>
      <c r="I128" s="166">
        <v>89181.11</v>
      </c>
      <c r="J128" s="166"/>
    </row>
    <row r="129" spans="2:10" ht="25.5">
      <c r="B129" s="84">
        <v>122</v>
      </c>
      <c r="C129" s="168">
        <v>45230</v>
      </c>
      <c r="D129" s="100" t="s">
        <v>764</v>
      </c>
      <c r="E129" s="169" t="s">
        <v>771</v>
      </c>
      <c r="F129" s="169" t="s">
        <v>861</v>
      </c>
      <c r="G129" s="169" t="s">
        <v>974</v>
      </c>
      <c r="H129" s="169" t="s">
        <v>1145</v>
      </c>
      <c r="I129" s="167">
        <v>3000</v>
      </c>
      <c r="J129" s="166"/>
    </row>
    <row r="130" spans="2:10" ht="25.5">
      <c r="B130" s="84">
        <v>123</v>
      </c>
      <c r="C130" s="168">
        <v>45225</v>
      </c>
      <c r="D130" s="100" t="s">
        <v>764</v>
      </c>
      <c r="E130" s="169" t="s">
        <v>818</v>
      </c>
      <c r="F130" s="169" t="s">
        <v>908</v>
      </c>
      <c r="G130" s="169" t="s">
        <v>1057</v>
      </c>
      <c r="H130" s="169" t="s">
        <v>1220</v>
      </c>
      <c r="I130" s="167">
        <v>3151.25</v>
      </c>
      <c r="J130" s="166"/>
    </row>
    <row r="131" spans="2:10" ht="38.25">
      <c r="B131" s="84">
        <v>124</v>
      </c>
      <c r="C131" s="168">
        <v>45225</v>
      </c>
      <c r="D131" s="100" t="s">
        <v>764</v>
      </c>
      <c r="E131" s="169" t="s">
        <v>818</v>
      </c>
      <c r="F131" s="169" t="s">
        <v>908</v>
      </c>
      <c r="G131" s="169" t="s">
        <v>1057</v>
      </c>
      <c r="H131" s="169" t="s">
        <v>1220</v>
      </c>
      <c r="I131" s="167">
        <v>3151.25</v>
      </c>
      <c r="J131" s="166"/>
    </row>
    <row r="132" spans="2:10" ht="38.25">
      <c r="B132" s="84">
        <v>125</v>
      </c>
      <c r="C132" s="168">
        <v>45225</v>
      </c>
      <c r="D132" s="100" t="s">
        <v>764</v>
      </c>
      <c r="E132" s="169" t="s">
        <v>819</v>
      </c>
      <c r="F132" s="169" t="s">
        <v>679</v>
      </c>
      <c r="G132" s="169" t="s">
        <v>1058</v>
      </c>
      <c r="H132" s="169" t="s">
        <v>1223</v>
      </c>
      <c r="I132" s="167">
        <v>12144</v>
      </c>
      <c r="J132" s="166"/>
    </row>
    <row r="133" spans="2:10" ht="12.75">
      <c r="B133" s="84">
        <v>126</v>
      </c>
      <c r="C133" s="168">
        <v>45215</v>
      </c>
      <c r="D133" s="100" t="s">
        <v>764</v>
      </c>
      <c r="E133" s="169" t="s">
        <v>808</v>
      </c>
      <c r="F133" s="169" t="s">
        <v>856</v>
      </c>
      <c r="G133" s="169" t="s">
        <v>1059</v>
      </c>
      <c r="H133" s="169" t="s">
        <v>1224</v>
      </c>
      <c r="I133" s="167">
        <v>11918.89</v>
      </c>
      <c r="J133" s="166"/>
    </row>
    <row r="134" spans="2:10" ht="38.25">
      <c r="B134" s="84">
        <v>127</v>
      </c>
      <c r="C134" s="168">
        <v>45230</v>
      </c>
      <c r="D134" s="100" t="s">
        <v>764</v>
      </c>
      <c r="E134" s="169" t="s">
        <v>820</v>
      </c>
      <c r="F134" s="169" t="s">
        <v>926</v>
      </c>
      <c r="G134" s="169" t="s">
        <v>1060</v>
      </c>
      <c r="H134" s="169" t="s">
        <v>1225</v>
      </c>
      <c r="I134" s="167">
        <v>13568</v>
      </c>
      <c r="J134" s="166"/>
    </row>
    <row r="135" spans="2:10" ht="51">
      <c r="B135" s="84">
        <v>128</v>
      </c>
      <c r="C135" s="168">
        <v>45230</v>
      </c>
      <c r="D135" s="100" t="s">
        <v>764</v>
      </c>
      <c r="E135" s="169" t="s">
        <v>821</v>
      </c>
      <c r="F135" s="169" t="s">
        <v>927</v>
      </c>
      <c r="G135" s="169" t="s">
        <v>1061</v>
      </c>
      <c r="H135" s="169" t="s">
        <v>1226</v>
      </c>
      <c r="I135" s="167">
        <v>3300</v>
      </c>
      <c r="J135" s="166"/>
    </row>
    <row r="136" spans="2:10" ht="25.5">
      <c r="B136" s="84">
        <v>129</v>
      </c>
      <c r="C136" s="168">
        <v>45226</v>
      </c>
      <c r="D136" s="100" t="s">
        <v>764</v>
      </c>
      <c r="E136" s="169" t="s">
        <v>778</v>
      </c>
      <c r="F136" s="169" t="s">
        <v>881</v>
      </c>
      <c r="G136" s="169" t="s">
        <v>997</v>
      </c>
      <c r="H136" s="169" t="s">
        <v>1168</v>
      </c>
      <c r="I136" s="167">
        <v>3929.4</v>
      </c>
      <c r="J136" s="166"/>
    </row>
    <row r="137" spans="2:10" ht="12.75">
      <c r="B137" s="84">
        <v>130</v>
      </c>
      <c r="C137" s="168">
        <v>45224</v>
      </c>
      <c r="D137" s="100" t="s">
        <v>764</v>
      </c>
      <c r="E137" s="169" t="s">
        <v>765</v>
      </c>
      <c r="F137" s="169" t="s">
        <v>856</v>
      </c>
      <c r="G137" s="169" t="s">
        <v>968</v>
      </c>
      <c r="H137" s="169" t="s">
        <v>1139</v>
      </c>
      <c r="I137" s="166">
        <v>12520.57</v>
      </c>
      <c r="J137" s="166"/>
    </row>
    <row r="138" spans="2:10" ht="25.5">
      <c r="B138" s="84">
        <v>131</v>
      </c>
      <c r="C138" s="170">
        <v>45230</v>
      </c>
      <c r="D138" s="100" t="s">
        <v>764</v>
      </c>
      <c r="E138" s="169" t="s">
        <v>772</v>
      </c>
      <c r="F138" s="169" t="s">
        <v>862</v>
      </c>
      <c r="G138" s="169" t="s">
        <v>975</v>
      </c>
      <c r="H138" s="169" t="s">
        <v>1146</v>
      </c>
      <c r="I138" s="167">
        <v>1825</v>
      </c>
      <c r="J138" s="166"/>
    </row>
    <row r="139" spans="2:10" ht="89.25">
      <c r="B139" s="84">
        <v>132</v>
      </c>
      <c r="C139" s="170">
        <v>45225</v>
      </c>
      <c r="D139" s="100" t="s">
        <v>764</v>
      </c>
      <c r="E139" s="169" t="s">
        <v>807</v>
      </c>
      <c r="F139" s="169" t="s">
        <v>919</v>
      </c>
      <c r="G139" s="169" t="s">
        <v>1062</v>
      </c>
      <c r="H139" s="169" t="s">
        <v>1227</v>
      </c>
      <c r="I139" s="167">
        <f>171.37+514.11+171.37+5141.14+171.38+342.74+171.38+171.37+171.37+514.11</f>
        <v>7540.34</v>
      </c>
      <c r="J139" s="166"/>
    </row>
    <row r="140" spans="2:10" ht="25.5">
      <c r="B140" s="84">
        <v>133</v>
      </c>
      <c r="C140" s="168">
        <v>45229</v>
      </c>
      <c r="D140" s="100" t="s">
        <v>764</v>
      </c>
      <c r="E140" s="169" t="s">
        <v>822</v>
      </c>
      <c r="F140" s="169" t="s">
        <v>886</v>
      </c>
      <c r="G140" s="169" t="s">
        <v>1063</v>
      </c>
      <c r="H140" s="169" t="s">
        <v>1228</v>
      </c>
      <c r="I140" s="167">
        <v>5066.66</v>
      </c>
      <c r="J140" s="166"/>
    </row>
    <row r="141" spans="2:10" ht="12.75">
      <c r="B141" s="84">
        <v>134</v>
      </c>
      <c r="C141" s="168">
        <v>45195</v>
      </c>
      <c r="D141" s="100" t="s">
        <v>764</v>
      </c>
      <c r="E141" s="169" t="s">
        <v>765</v>
      </c>
      <c r="F141" s="169" t="s">
        <v>856</v>
      </c>
      <c r="G141" s="169" t="s">
        <v>968</v>
      </c>
      <c r="H141" s="169" t="s">
        <v>1139</v>
      </c>
      <c r="I141" s="166">
        <v>118788.24</v>
      </c>
      <c r="J141" s="166"/>
    </row>
    <row r="142" spans="2:10" ht="102">
      <c r="B142" s="84">
        <v>135</v>
      </c>
      <c r="C142" s="170">
        <v>45230</v>
      </c>
      <c r="D142" s="100" t="s">
        <v>764</v>
      </c>
      <c r="E142" s="169" t="s">
        <v>807</v>
      </c>
      <c r="F142" s="169" t="s">
        <v>928</v>
      </c>
      <c r="G142" s="169" t="s">
        <v>1064</v>
      </c>
      <c r="H142" s="169" t="s">
        <v>1229</v>
      </c>
      <c r="I142" s="167">
        <v>27347.72</v>
      </c>
      <c r="J142" s="166"/>
    </row>
    <row r="143" spans="2:10" ht="25.5">
      <c r="B143" s="84">
        <v>136</v>
      </c>
      <c r="C143" s="174">
        <v>45230</v>
      </c>
      <c r="D143" s="100" t="s">
        <v>764</v>
      </c>
      <c r="E143" s="169" t="s">
        <v>797</v>
      </c>
      <c r="F143" s="169" t="s">
        <v>409</v>
      </c>
      <c r="G143" s="169" t="s">
        <v>1012</v>
      </c>
      <c r="H143" s="169" t="s">
        <v>1183</v>
      </c>
      <c r="I143" s="166">
        <v>7078.65</v>
      </c>
      <c r="J143" s="166"/>
    </row>
    <row r="144" spans="2:10" ht="38.25">
      <c r="B144" s="84">
        <v>137</v>
      </c>
      <c r="C144" s="168">
        <v>45232</v>
      </c>
      <c r="D144" s="100" t="s">
        <v>764</v>
      </c>
      <c r="E144" s="169" t="s">
        <v>778</v>
      </c>
      <c r="F144" s="169" t="s">
        <v>907</v>
      </c>
      <c r="G144" s="169" t="s">
        <v>1065</v>
      </c>
      <c r="H144" s="169" t="s">
        <v>1198</v>
      </c>
      <c r="I144" s="167">
        <v>79980</v>
      </c>
      <c r="J144" s="166"/>
    </row>
    <row r="145" spans="2:10" ht="114.75">
      <c r="B145" s="84">
        <v>138</v>
      </c>
      <c r="C145" s="168">
        <v>45232</v>
      </c>
      <c r="D145" s="100" t="s">
        <v>764</v>
      </c>
      <c r="E145" s="169" t="s">
        <v>807</v>
      </c>
      <c r="F145" s="169" t="s">
        <v>920</v>
      </c>
      <c r="G145" s="169" t="s">
        <v>1066</v>
      </c>
      <c r="H145" s="169" t="s">
        <v>1230</v>
      </c>
      <c r="I145" s="167">
        <f>(6712.33*10)+13424.66</f>
        <v>80547.96</v>
      </c>
      <c r="J145" s="166"/>
    </row>
    <row r="146" spans="2:10" ht="38.25">
      <c r="B146" s="84">
        <v>139</v>
      </c>
      <c r="C146" s="168">
        <v>45229</v>
      </c>
      <c r="D146" s="100" t="s">
        <v>764</v>
      </c>
      <c r="E146" s="169" t="s">
        <v>823</v>
      </c>
      <c r="F146" s="169" t="s">
        <v>409</v>
      </c>
      <c r="G146" s="169" t="s">
        <v>1067</v>
      </c>
      <c r="H146" s="169" t="s">
        <v>1231</v>
      </c>
      <c r="I146" s="167">
        <v>32250</v>
      </c>
      <c r="J146" s="166"/>
    </row>
    <row r="147" spans="2:10" ht="38.25">
      <c r="B147" s="84">
        <v>140</v>
      </c>
      <c r="C147" s="168">
        <v>45210</v>
      </c>
      <c r="D147" s="100" t="s">
        <v>764</v>
      </c>
      <c r="E147" s="169" t="s">
        <v>823</v>
      </c>
      <c r="F147" s="169" t="s">
        <v>409</v>
      </c>
      <c r="G147" s="169" t="s">
        <v>1067</v>
      </c>
      <c r="H147" s="169" t="s">
        <v>1231</v>
      </c>
      <c r="I147" s="167">
        <v>32250</v>
      </c>
      <c r="J147" s="166"/>
    </row>
    <row r="148" spans="2:10" ht="25.5">
      <c r="B148" s="84">
        <v>141</v>
      </c>
      <c r="C148" s="168">
        <v>45232</v>
      </c>
      <c r="D148" s="100" t="s">
        <v>764</v>
      </c>
      <c r="E148" s="169" t="s">
        <v>779</v>
      </c>
      <c r="F148" s="169" t="s">
        <v>869</v>
      </c>
      <c r="G148" s="169" t="s">
        <v>982</v>
      </c>
      <c r="H148" s="169" t="s">
        <v>1153</v>
      </c>
      <c r="I148" s="167">
        <v>9500</v>
      </c>
      <c r="J148" s="166"/>
    </row>
    <row r="149" spans="2:10" ht="38.25">
      <c r="B149" s="84">
        <v>142</v>
      </c>
      <c r="C149" s="168">
        <v>45233</v>
      </c>
      <c r="D149" s="100" t="s">
        <v>764</v>
      </c>
      <c r="E149" s="171" t="s">
        <v>791</v>
      </c>
      <c r="F149" s="169" t="s">
        <v>902</v>
      </c>
      <c r="G149" s="171" t="s">
        <v>1068</v>
      </c>
      <c r="H149" s="171" t="s">
        <v>1232</v>
      </c>
      <c r="I149" s="167">
        <v>2608.37</v>
      </c>
      <c r="J149" s="166"/>
    </row>
    <row r="150" spans="2:10" ht="25.5">
      <c r="B150" s="84">
        <v>143</v>
      </c>
      <c r="C150" s="168">
        <v>45233</v>
      </c>
      <c r="D150" s="100" t="s">
        <v>764</v>
      </c>
      <c r="E150" s="169" t="s">
        <v>789</v>
      </c>
      <c r="F150" s="169" t="s">
        <v>889</v>
      </c>
      <c r="G150" s="169" t="s">
        <v>1007</v>
      </c>
      <c r="H150" s="169" t="s">
        <v>1178</v>
      </c>
      <c r="I150" s="167">
        <v>11400</v>
      </c>
      <c r="J150" s="166"/>
    </row>
    <row r="151" spans="2:10" ht="25.5">
      <c r="B151" s="84">
        <v>144</v>
      </c>
      <c r="C151" s="170">
        <v>45233</v>
      </c>
      <c r="D151" s="100" t="s">
        <v>764</v>
      </c>
      <c r="E151" s="169" t="s">
        <v>777</v>
      </c>
      <c r="F151" s="169" t="s">
        <v>867</v>
      </c>
      <c r="G151" s="169" t="s">
        <v>980</v>
      </c>
      <c r="H151" s="169" t="s">
        <v>1151</v>
      </c>
      <c r="I151" s="166">
        <v>3298.75</v>
      </c>
      <c r="J151" s="166"/>
    </row>
    <row r="152" spans="2:10" ht="51">
      <c r="B152" s="84">
        <v>145</v>
      </c>
      <c r="C152" s="172">
        <v>45229</v>
      </c>
      <c r="D152" s="100" t="s">
        <v>764</v>
      </c>
      <c r="E152" s="169" t="s">
        <v>768</v>
      </c>
      <c r="F152" s="169" t="s">
        <v>859</v>
      </c>
      <c r="G152" s="169" t="s">
        <v>971</v>
      </c>
      <c r="H152" s="169" t="s">
        <v>1142</v>
      </c>
      <c r="I152" s="166">
        <v>13083.2</v>
      </c>
      <c r="J152" s="166"/>
    </row>
    <row r="153" spans="2:10" ht="38.25">
      <c r="B153" s="84">
        <v>146</v>
      </c>
      <c r="C153" s="168">
        <v>45230</v>
      </c>
      <c r="D153" s="100" t="s">
        <v>764</v>
      </c>
      <c r="E153" s="169" t="s">
        <v>791</v>
      </c>
      <c r="F153" s="169" t="s">
        <v>408</v>
      </c>
      <c r="G153" s="169" t="s">
        <v>1027</v>
      </c>
      <c r="H153" s="169" t="s">
        <v>421</v>
      </c>
      <c r="I153" s="166">
        <v>3385.7999999999997</v>
      </c>
      <c r="J153" s="166"/>
    </row>
    <row r="154" spans="2:10" ht="38.25">
      <c r="B154" s="84">
        <v>147</v>
      </c>
      <c r="C154" s="168">
        <v>45230</v>
      </c>
      <c r="D154" s="100" t="s">
        <v>764</v>
      </c>
      <c r="E154" s="169" t="s">
        <v>791</v>
      </c>
      <c r="F154" s="169" t="s">
        <v>408</v>
      </c>
      <c r="G154" s="169" t="s">
        <v>1026</v>
      </c>
      <c r="H154" s="169" t="s">
        <v>422</v>
      </c>
      <c r="I154" s="166">
        <v>43244.57</v>
      </c>
      <c r="J154" s="166"/>
    </row>
    <row r="155" spans="2:10" ht="25.5">
      <c r="B155" s="84">
        <v>148</v>
      </c>
      <c r="C155" s="168">
        <v>45236</v>
      </c>
      <c r="D155" s="100" t="s">
        <v>764</v>
      </c>
      <c r="E155" s="169" t="s">
        <v>788</v>
      </c>
      <c r="F155" s="169" t="s">
        <v>929</v>
      </c>
      <c r="G155" s="169" t="s">
        <v>1069</v>
      </c>
      <c r="H155" s="169" t="s">
        <v>1233</v>
      </c>
      <c r="I155" s="167">
        <v>13033.33</v>
      </c>
      <c r="J155" s="166"/>
    </row>
    <row r="156" spans="2:10" ht="12.75">
      <c r="B156" s="84">
        <v>149</v>
      </c>
      <c r="C156" s="168">
        <v>45236</v>
      </c>
      <c r="D156" s="100" t="s">
        <v>764</v>
      </c>
      <c r="E156" s="169" t="s">
        <v>785</v>
      </c>
      <c r="F156" s="169" t="s">
        <v>876</v>
      </c>
      <c r="G156" s="169" t="s">
        <v>990</v>
      </c>
      <c r="H156" s="169" t="s">
        <v>1161</v>
      </c>
      <c r="I156" s="167">
        <v>3300</v>
      </c>
      <c r="J156" s="166"/>
    </row>
    <row r="157" spans="2:10" ht="38.25">
      <c r="B157" s="84">
        <v>150</v>
      </c>
      <c r="C157" s="168">
        <v>45236</v>
      </c>
      <c r="D157" s="100" t="s">
        <v>764</v>
      </c>
      <c r="E157" s="169" t="s">
        <v>824</v>
      </c>
      <c r="F157" s="169" t="s">
        <v>409</v>
      </c>
      <c r="G157" s="169" t="s">
        <v>1070</v>
      </c>
      <c r="H157" s="169" t="s">
        <v>423</v>
      </c>
      <c r="I157" s="166">
        <v>11666.66</v>
      </c>
      <c r="J157" s="166"/>
    </row>
    <row r="158" spans="2:10" ht="25.5">
      <c r="B158" s="84">
        <v>151</v>
      </c>
      <c r="C158" s="168">
        <v>45236</v>
      </c>
      <c r="D158" s="100" t="s">
        <v>764</v>
      </c>
      <c r="E158" s="171" t="s">
        <v>791</v>
      </c>
      <c r="F158" s="169" t="s">
        <v>902</v>
      </c>
      <c r="G158" s="171" t="s">
        <v>1068</v>
      </c>
      <c r="H158" s="171" t="s">
        <v>1232</v>
      </c>
      <c r="I158" s="167">
        <v>2608.37</v>
      </c>
      <c r="J158" s="166"/>
    </row>
    <row r="159" spans="2:10" ht="25.5">
      <c r="B159" s="84">
        <v>152</v>
      </c>
      <c r="C159" s="168">
        <v>45236</v>
      </c>
      <c r="D159" s="100" t="s">
        <v>764</v>
      </c>
      <c r="E159" s="171" t="s">
        <v>791</v>
      </c>
      <c r="F159" s="169" t="s">
        <v>902</v>
      </c>
      <c r="G159" s="171" t="s">
        <v>1068</v>
      </c>
      <c r="H159" s="171" t="s">
        <v>1232</v>
      </c>
      <c r="I159" s="167">
        <v>2608.37</v>
      </c>
      <c r="J159" s="166"/>
    </row>
    <row r="160" spans="2:10" ht="38.25">
      <c r="B160" s="84">
        <v>153</v>
      </c>
      <c r="C160" s="168">
        <v>45233</v>
      </c>
      <c r="D160" s="100" t="s">
        <v>764</v>
      </c>
      <c r="E160" s="169" t="s">
        <v>773</v>
      </c>
      <c r="F160" s="169" t="s">
        <v>863</v>
      </c>
      <c r="G160" s="169" t="s">
        <v>976</v>
      </c>
      <c r="H160" s="169" t="s">
        <v>1147</v>
      </c>
      <c r="I160" s="167">
        <v>3322.06</v>
      </c>
      <c r="J160" s="166"/>
    </row>
    <row r="161" spans="2:10" ht="25.5">
      <c r="B161" s="84">
        <v>154</v>
      </c>
      <c r="C161" s="168">
        <v>45233</v>
      </c>
      <c r="D161" s="100" t="s">
        <v>764</v>
      </c>
      <c r="E161" s="169" t="s">
        <v>773</v>
      </c>
      <c r="F161" s="169" t="s">
        <v>863</v>
      </c>
      <c r="G161" s="169" t="s">
        <v>976</v>
      </c>
      <c r="H161" s="169" t="s">
        <v>1147</v>
      </c>
      <c r="I161" s="167">
        <v>1186.45</v>
      </c>
      <c r="J161" s="166"/>
    </row>
    <row r="162" spans="2:10" ht="12.75">
      <c r="B162" s="84">
        <v>155</v>
      </c>
      <c r="C162" s="168">
        <v>45230</v>
      </c>
      <c r="D162" s="100" t="s">
        <v>764</v>
      </c>
      <c r="E162" s="169" t="s">
        <v>808</v>
      </c>
      <c r="F162" s="169" t="s">
        <v>856</v>
      </c>
      <c r="G162" s="169" t="s">
        <v>1059</v>
      </c>
      <c r="H162" s="169" t="s">
        <v>1224</v>
      </c>
      <c r="I162" s="167">
        <v>7159.13</v>
      </c>
      <c r="J162" s="166"/>
    </row>
    <row r="163" spans="2:10" ht="25.5">
      <c r="B163" s="84">
        <v>156</v>
      </c>
      <c r="C163" s="168">
        <v>45233</v>
      </c>
      <c r="D163" s="100" t="s">
        <v>764</v>
      </c>
      <c r="E163" s="169" t="s">
        <v>825</v>
      </c>
      <c r="F163" s="169" t="s">
        <v>930</v>
      </c>
      <c r="G163" s="169" t="s">
        <v>1071</v>
      </c>
      <c r="H163" s="169" t="s">
        <v>1234</v>
      </c>
      <c r="I163" s="167">
        <v>15000</v>
      </c>
      <c r="J163" s="166"/>
    </row>
    <row r="164" spans="2:10" ht="25.5">
      <c r="B164" s="84">
        <v>157</v>
      </c>
      <c r="C164" s="168">
        <v>45205</v>
      </c>
      <c r="D164" s="100" t="s">
        <v>764</v>
      </c>
      <c r="E164" s="169" t="s">
        <v>806</v>
      </c>
      <c r="F164" s="169" t="s">
        <v>931</v>
      </c>
      <c r="G164" s="169" t="s">
        <v>1072</v>
      </c>
      <c r="H164" s="169" t="s">
        <v>1235</v>
      </c>
      <c r="I164" s="167">
        <v>2800</v>
      </c>
      <c r="J164" s="166"/>
    </row>
    <row r="165" spans="2:10" ht="25.5">
      <c r="B165" s="84">
        <v>158</v>
      </c>
      <c r="C165" s="168">
        <v>45238</v>
      </c>
      <c r="D165" s="100" t="s">
        <v>764</v>
      </c>
      <c r="E165" s="169" t="s">
        <v>778</v>
      </c>
      <c r="F165" s="169" t="s">
        <v>885</v>
      </c>
      <c r="G165" s="169" t="s">
        <v>1003</v>
      </c>
      <c r="H165" s="169" t="s">
        <v>1174</v>
      </c>
      <c r="I165" s="167">
        <v>2400</v>
      </c>
      <c r="J165" s="166"/>
    </row>
    <row r="166" spans="2:10" ht="38.25">
      <c r="B166" s="84">
        <v>159</v>
      </c>
      <c r="C166" s="172">
        <v>45229</v>
      </c>
      <c r="D166" s="100" t="s">
        <v>764</v>
      </c>
      <c r="E166" s="169" t="s">
        <v>770</v>
      </c>
      <c r="F166" s="169" t="s">
        <v>859</v>
      </c>
      <c r="G166" s="169" t="s">
        <v>973</v>
      </c>
      <c r="H166" s="169" t="s">
        <v>1144</v>
      </c>
      <c r="I166" s="166">
        <v>7082.92</v>
      </c>
      <c r="J166" s="166"/>
    </row>
    <row r="167" spans="2:10" ht="114.75">
      <c r="B167" s="84">
        <v>160</v>
      </c>
      <c r="C167" s="172">
        <v>45233</v>
      </c>
      <c r="D167" s="100" t="s">
        <v>764</v>
      </c>
      <c r="E167" s="169" t="s">
        <v>815</v>
      </c>
      <c r="F167" s="169" t="s">
        <v>920</v>
      </c>
      <c r="G167" s="169" t="s">
        <v>1048</v>
      </c>
      <c r="H167" s="169" t="s">
        <v>1215</v>
      </c>
      <c r="I167" s="167">
        <v>56855.68</v>
      </c>
      <c r="J167" s="166"/>
    </row>
    <row r="168" spans="2:10" ht="51">
      <c r="B168" s="84">
        <v>161</v>
      </c>
      <c r="C168" s="168">
        <v>45211</v>
      </c>
      <c r="D168" s="100" t="s">
        <v>764</v>
      </c>
      <c r="E168" s="169" t="s">
        <v>815</v>
      </c>
      <c r="F168" s="169" t="s">
        <v>920</v>
      </c>
      <c r="G168" s="169" t="s">
        <v>1047</v>
      </c>
      <c r="H168" s="169" t="s">
        <v>1215</v>
      </c>
      <c r="I168" s="167">
        <v>100858.27</v>
      </c>
      <c r="J168" s="166"/>
    </row>
    <row r="169" spans="2:10" ht="38.25">
      <c r="B169" s="84">
        <v>162</v>
      </c>
      <c r="C169" s="168">
        <v>45229</v>
      </c>
      <c r="D169" s="100" t="s">
        <v>764</v>
      </c>
      <c r="E169" s="169" t="s">
        <v>826</v>
      </c>
      <c r="F169" s="169" t="s">
        <v>908</v>
      </c>
      <c r="G169" s="169" t="s">
        <v>1073</v>
      </c>
      <c r="H169" s="169" t="s">
        <v>1236</v>
      </c>
      <c r="I169" s="167">
        <v>7361</v>
      </c>
      <c r="J169" s="166"/>
    </row>
    <row r="170" spans="2:10" ht="38.25">
      <c r="B170" s="84">
        <v>163</v>
      </c>
      <c r="C170" s="168">
        <v>45229</v>
      </c>
      <c r="D170" s="100" t="s">
        <v>764</v>
      </c>
      <c r="E170" s="169" t="s">
        <v>826</v>
      </c>
      <c r="F170" s="169" t="s">
        <v>908</v>
      </c>
      <c r="G170" s="169" t="s">
        <v>1073</v>
      </c>
      <c r="H170" s="169" t="s">
        <v>1236</v>
      </c>
      <c r="I170" s="167">
        <v>7361</v>
      </c>
      <c r="J170" s="166"/>
    </row>
    <row r="171" spans="2:10" ht="38.25">
      <c r="B171" s="84">
        <v>164</v>
      </c>
      <c r="C171" s="168">
        <v>45229</v>
      </c>
      <c r="D171" s="100" t="s">
        <v>764</v>
      </c>
      <c r="E171" s="169" t="s">
        <v>824</v>
      </c>
      <c r="F171" s="169" t="s">
        <v>409</v>
      </c>
      <c r="G171" s="169" t="s">
        <v>1070</v>
      </c>
      <c r="H171" s="169" t="s">
        <v>423</v>
      </c>
      <c r="I171" s="167">
        <v>11666.66</v>
      </c>
      <c r="J171" s="166"/>
    </row>
    <row r="172" spans="2:10" ht="25.5">
      <c r="B172" s="84">
        <v>165</v>
      </c>
      <c r="C172" s="168">
        <v>45237</v>
      </c>
      <c r="D172" s="100" t="s">
        <v>764</v>
      </c>
      <c r="E172" s="169" t="s">
        <v>794</v>
      </c>
      <c r="F172" s="169" t="s">
        <v>891</v>
      </c>
      <c r="G172" s="169" t="s">
        <v>1049</v>
      </c>
      <c r="H172" s="169" t="s">
        <v>452</v>
      </c>
      <c r="I172" s="166">
        <v>1000</v>
      </c>
      <c r="J172" s="166"/>
    </row>
    <row r="173" spans="2:10" ht="25.5">
      <c r="B173" s="84">
        <v>166</v>
      </c>
      <c r="C173" s="168">
        <v>45238</v>
      </c>
      <c r="D173" s="100" t="s">
        <v>764</v>
      </c>
      <c r="E173" s="169" t="s">
        <v>794</v>
      </c>
      <c r="F173" s="169" t="s">
        <v>891</v>
      </c>
      <c r="G173" s="169" t="s">
        <v>1049</v>
      </c>
      <c r="H173" s="169" t="s">
        <v>452</v>
      </c>
      <c r="I173" s="166">
        <v>1700</v>
      </c>
      <c r="J173" s="166"/>
    </row>
    <row r="174" spans="2:10" ht="25.5">
      <c r="B174" s="84">
        <v>167</v>
      </c>
      <c r="C174" s="168">
        <v>45237</v>
      </c>
      <c r="D174" s="100" t="s">
        <v>764</v>
      </c>
      <c r="E174" s="169" t="s">
        <v>827</v>
      </c>
      <c r="F174" s="169" t="s">
        <v>932</v>
      </c>
      <c r="G174" s="169" t="s">
        <v>1074</v>
      </c>
      <c r="H174" s="169" t="s">
        <v>1237</v>
      </c>
      <c r="I174" s="167">
        <v>7500.01</v>
      </c>
      <c r="J174" s="166"/>
    </row>
    <row r="175" spans="2:10" ht="38.25">
      <c r="B175" s="84">
        <v>168</v>
      </c>
      <c r="C175" s="168">
        <v>45239</v>
      </c>
      <c r="D175" s="100" t="s">
        <v>764</v>
      </c>
      <c r="E175" s="169" t="s">
        <v>778</v>
      </c>
      <c r="F175" s="169" t="s">
        <v>882</v>
      </c>
      <c r="G175" s="169" t="s">
        <v>1000</v>
      </c>
      <c r="H175" s="169" t="s">
        <v>1171</v>
      </c>
      <c r="I175" s="167">
        <v>3200</v>
      </c>
      <c r="J175" s="166"/>
    </row>
    <row r="176" spans="2:10" ht="38.25">
      <c r="B176" s="84">
        <v>169</v>
      </c>
      <c r="C176" s="168">
        <v>45236</v>
      </c>
      <c r="D176" s="100" t="s">
        <v>764</v>
      </c>
      <c r="E176" s="169" t="s">
        <v>828</v>
      </c>
      <c r="F176" s="169" t="s">
        <v>662</v>
      </c>
      <c r="G176" s="169" t="s">
        <v>1075</v>
      </c>
      <c r="H176" s="169" t="s">
        <v>1238</v>
      </c>
      <c r="I176" s="167">
        <v>2900</v>
      </c>
      <c r="J176" s="166"/>
    </row>
    <row r="177" spans="2:10" ht="38.25">
      <c r="B177" s="84">
        <v>170</v>
      </c>
      <c r="C177" s="168">
        <v>45240</v>
      </c>
      <c r="D177" s="100" t="s">
        <v>764</v>
      </c>
      <c r="E177" s="169" t="s">
        <v>829</v>
      </c>
      <c r="F177" s="169" t="s">
        <v>933</v>
      </c>
      <c r="G177" s="169" t="s">
        <v>1076</v>
      </c>
      <c r="H177" s="169" t="s">
        <v>440</v>
      </c>
      <c r="I177" s="167">
        <v>980</v>
      </c>
      <c r="J177" s="166"/>
    </row>
    <row r="178" spans="2:10" ht="25.5">
      <c r="B178" s="84">
        <v>171</v>
      </c>
      <c r="C178" s="168">
        <v>45240</v>
      </c>
      <c r="D178" s="100" t="s">
        <v>764</v>
      </c>
      <c r="E178" s="169" t="s">
        <v>782</v>
      </c>
      <c r="F178" s="169" t="s">
        <v>878</v>
      </c>
      <c r="G178" s="169" t="s">
        <v>994</v>
      </c>
      <c r="H178" s="169" t="s">
        <v>1165</v>
      </c>
      <c r="I178" s="167">
        <v>791.44</v>
      </c>
      <c r="J178" s="166"/>
    </row>
    <row r="179" spans="2:10" ht="38.25">
      <c r="B179" s="84">
        <v>172</v>
      </c>
      <c r="C179" s="168">
        <v>45240</v>
      </c>
      <c r="D179" s="100" t="s">
        <v>764</v>
      </c>
      <c r="E179" s="169" t="s">
        <v>830</v>
      </c>
      <c r="F179" s="169" t="s">
        <v>934</v>
      </c>
      <c r="G179" s="169" t="s">
        <v>1077</v>
      </c>
      <c r="H179" s="169" t="s">
        <v>1239</v>
      </c>
      <c r="I179" s="167">
        <v>39000</v>
      </c>
      <c r="J179" s="166"/>
    </row>
    <row r="180" spans="2:10" ht="25.5">
      <c r="B180" s="84">
        <v>173</v>
      </c>
      <c r="C180" s="170">
        <v>45238</v>
      </c>
      <c r="D180" s="100" t="s">
        <v>764</v>
      </c>
      <c r="E180" s="169" t="s">
        <v>783</v>
      </c>
      <c r="F180" s="169" t="s">
        <v>874</v>
      </c>
      <c r="G180" s="169" t="s">
        <v>987</v>
      </c>
      <c r="H180" s="169" t="s">
        <v>1158</v>
      </c>
      <c r="I180" s="166">
        <v>3540</v>
      </c>
      <c r="J180" s="166"/>
    </row>
    <row r="181" spans="2:10" ht="25.5">
      <c r="B181" s="84">
        <v>174</v>
      </c>
      <c r="C181" s="168">
        <v>45212</v>
      </c>
      <c r="D181" s="100" t="s">
        <v>764</v>
      </c>
      <c r="E181" s="169" t="s">
        <v>798</v>
      </c>
      <c r="F181" s="169" t="s">
        <v>895</v>
      </c>
      <c r="G181" s="169" t="s">
        <v>1015</v>
      </c>
      <c r="H181" s="169" t="s">
        <v>1186</v>
      </c>
      <c r="I181" s="166">
        <v>3300</v>
      </c>
      <c r="J181" s="166"/>
    </row>
    <row r="182" spans="2:10" ht="38.25">
      <c r="B182" s="84">
        <v>175</v>
      </c>
      <c r="C182" s="168">
        <v>45239</v>
      </c>
      <c r="D182" s="100" t="s">
        <v>764</v>
      </c>
      <c r="E182" s="169" t="s">
        <v>778</v>
      </c>
      <c r="F182" s="169" t="s">
        <v>871</v>
      </c>
      <c r="G182" s="169" t="s">
        <v>984</v>
      </c>
      <c r="H182" s="169" t="s">
        <v>1155</v>
      </c>
      <c r="I182" s="167">
        <v>74157.79</v>
      </c>
      <c r="J182" s="166"/>
    </row>
    <row r="183" spans="2:10" ht="25.5">
      <c r="B183" s="84">
        <v>176</v>
      </c>
      <c r="C183" s="168">
        <v>45244</v>
      </c>
      <c r="D183" s="100" t="s">
        <v>764</v>
      </c>
      <c r="E183" s="169" t="s">
        <v>798</v>
      </c>
      <c r="F183" s="169" t="s">
        <v>935</v>
      </c>
      <c r="G183" s="169" t="s">
        <v>1078</v>
      </c>
      <c r="H183" s="169" t="s">
        <v>1240</v>
      </c>
      <c r="I183" s="166">
        <v>2262</v>
      </c>
      <c r="J183" s="166"/>
    </row>
    <row r="184" spans="2:10" ht="25.5">
      <c r="B184" s="84">
        <v>177</v>
      </c>
      <c r="C184" s="168">
        <v>45244</v>
      </c>
      <c r="D184" s="100" t="s">
        <v>764</v>
      </c>
      <c r="E184" s="169" t="s">
        <v>798</v>
      </c>
      <c r="F184" s="169" t="s">
        <v>935</v>
      </c>
      <c r="G184" s="169" t="s">
        <v>1078</v>
      </c>
      <c r="H184" s="169" t="s">
        <v>1240</v>
      </c>
      <c r="I184" s="166">
        <v>751</v>
      </c>
      <c r="J184" s="166"/>
    </row>
    <row r="185" spans="2:10" ht="25.5">
      <c r="B185" s="84">
        <v>178</v>
      </c>
      <c r="C185" s="168">
        <v>45240</v>
      </c>
      <c r="D185" s="100" t="s">
        <v>764</v>
      </c>
      <c r="E185" s="169" t="s">
        <v>795</v>
      </c>
      <c r="F185" s="169" t="s">
        <v>936</v>
      </c>
      <c r="G185" s="169" t="s">
        <v>1079</v>
      </c>
      <c r="H185" s="169" t="s">
        <v>1241</v>
      </c>
      <c r="I185" s="167">
        <v>44344.94</v>
      </c>
      <c r="J185" s="166"/>
    </row>
    <row r="186" spans="2:10" ht="25.5">
      <c r="B186" s="84">
        <v>179</v>
      </c>
      <c r="C186" s="168">
        <v>45233</v>
      </c>
      <c r="D186" s="100" t="s">
        <v>764</v>
      </c>
      <c r="E186" s="169" t="s">
        <v>778</v>
      </c>
      <c r="F186" s="169" t="s">
        <v>937</v>
      </c>
      <c r="G186" s="169" t="s">
        <v>1080</v>
      </c>
      <c r="H186" s="169" t="s">
        <v>1242</v>
      </c>
      <c r="I186" s="167">
        <v>580</v>
      </c>
      <c r="J186" s="166"/>
    </row>
    <row r="187" spans="2:10" ht="38.25">
      <c r="B187" s="84">
        <v>180</v>
      </c>
      <c r="C187" s="168">
        <v>45233</v>
      </c>
      <c r="D187" s="100" t="s">
        <v>764</v>
      </c>
      <c r="E187" s="169" t="s">
        <v>766</v>
      </c>
      <c r="F187" s="169" t="s">
        <v>857</v>
      </c>
      <c r="G187" s="169" t="s">
        <v>969</v>
      </c>
      <c r="H187" s="169" t="s">
        <v>1140</v>
      </c>
      <c r="I187" s="166">
        <v>4164.38</v>
      </c>
      <c r="J187" s="166"/>
    </row>
    <row r="188" spans="2:10" ht="25.5">
      <c r="B188" s="84">
        <v>181</v>
      </c>
      <c r="C188" s="170">
        <v>45243</v>
      </c>
      <c r="D188" s="100" t="s">
        <v>764</v>
      </c>
      <c r="E188" s="169" t="s">
        <v>792</v>
      </c>
      <c r="F188" s="171" t="s">
        <v>888</v>
      </c>
      <c r="G188" s="171" t="s">
        <v>1006</v>
      </c>
      <c r="H188" s="171" t="s">
        <v>1177</v>
      </c>
      <c r="I188" s="167">
        <v>3300.01</v>
      </c>
      <c r="J188" s="167"/>
    </row>
    <row r="189" spans="2:10" ht="38.25">
      <c r="B189" s="84">
        <v>182</v>
      </c>
      <c r="C189" s="168">
        <v>45244</v>
      </c>
      <c r="D189" s="100" t="s">
        <v>764</v>
      </c>
      <c r="E189" s="169" t="s">
        <v>795</v>
      </c>
      <c r="F189" s="169" t="s">
        <v>714</v>
      </c>
      <c r="G189" s="169" t="s">
        <v>1010</v>
      </c>
      <c r="H189" s="169" t="s">
        <v>1181</v>
      </c>
      <c r="I189" s="167">
        <v>2000</v>
      </c>
      <c r="J189" s="166"/>
    </row>
    <row r="190" spans="2:10" ht="38.25">
      <c r="B190" s="84">
        <v>183</v>
      </c>
      <c r="C190" s="168">
        <v>45244</v>
      </c>
      <c r="D190" s="100" t="s">
        <v>764</v>
      </c>
      <c r="E190" s="169" t="s">
        <v>795</v>
      </c>
      <c r="F190" s="169" t="s">
        <v>936</v>
      </c>
      <c r="G190" s="169" t="s">
        <v>1079</v>
      </c>
      <c r="H190" s="169" t="s">
        <v>1241</v>
      </c>
      <c r="I190" s="167">
        <v>77352.27</v>
      </c>
      <c r="J190" s="166"/>
    </row>
    <row r="191" spans="2:10" ht="38.25">
      <c r="B191" s="84">
        <v>184</v>
      </c>
      <c r="C191" s="168">
        <v>45248</v>
      </c>
      <c r="D191" s="100" t="s">
        <v>764</v>
      </c>
      <c r="E191" s="169" t="s">
        <v>805</v>
      </c>
      <c r="F191" s="169" t="s">
        <v>904</v>
      </c>
      <c r="G191" s="169" t="s">
        <v>1024</v>
      </c>
      <c r="H191" s="169" t="s">
        <v>1195</v>
      </c>
      <c r="I191" s="167">
        <v>330.4</v>
      </c>
      <c r="J191" s="166"/>
    </row>
    <row r="192" spans="2:10" ht="38.25">
      <c r="B192" s="84">
        <v>185</v>
      </c>
      <c r="C192" s="168">
        <v>45092</v>
      </c>
      <c r="D192" s="100" t="s">
        <v>764</v>
      </c>
      <c r="E192" s="169" t="s">
        <v>826</v>
      </c>
      <c r="F192" s="169" t="s">
        <v>908</v>
      </c>
      <c r="G192" s="169" t="s">
        <v>1073</v>
      </c>
      <c r="H192" s="169" t="s">
        <v>1236</v>
      </c>
      <c r="I192" s="167">
        <v>7361</v>
      </c>
      <c r="J192" s="166"/>
    </row>
    <row r="193" spans="2:10" ht="51">
      <c r="B193" s="84">
        <v>186</v>
      </c>
      <c r="C193" s="168">
        <v>45197</v>
      </c>
      <c r="D193" s="100" t="s">
        <v>764</v>
      </c>
      <c r="E193" s="169" t="s">
        <v>831</v>
      </c>
      <c r="F193" s="169" t="s">
        <v>938</v>
      </c>
      <c r="G193" s="169" t="s">
        <v>1081</v>
      </c>
      <c r="H193" s="169" t="s">
        <v>1243</v>
      </c>
      <c r="I193" s="167">
        <v>1860860</v>
      </c>
      <c r="J193" s="166"/>
    </row>
    <row r="194" spans="2:10" ht="12.75">
      <c r="B194" s="84">
        <v>187</v>
      </c>
      <c r="C194" s="168">
        <v>45243</v>
      </c>
      <c r="D194" s="100" t="s">
        <v>764</v>
      </c>
      <c r="E194" s="169" t="s">
        <v>832</v>
      </c>
      <c r="F194" s="169" t="s">
        <v>686</v>
      </c>
      <c r="G194" s="169" t="s">
        <v>1082</v>
      </c>
      <c r="H194" s="169" t="s">
        <v>457</v>
      </c>
      <c r="I194" s="167">
        <v>1249</v>
      </c>
      <c r="J194" s="166"/>
    </row>
    <row r="195" spans="2:10" ht="25.5">
      <c r="B195" s="84">
        <v>188</v>
      </c>
      <c r="C195" s="173">
        <v>45245</v>
      </c>
      <c r="D195" s="100" t="s">
        <v>764</v>
      </c>
      <c r="E195" s="169" t="s">
        <v>796</v>
      </c>
      <c r="F195" s="169" t="s">
        <v>892</v>
      </c>
      <c r="G195" s="169" t="s">
        <v>1011</v>
      </c>
      <c r="H195" s="169" t="s">
        <v>1182</v>
      </c>
      <c r="I195" s="166">
        <v>33198.2</v>
      </c>
      <c r="J195" s="166"/>
    </row>
    <row r="196" spans="2:10" ht="25.5">
      <c r="B196" s="84">
        <v>189</v>
      </c>
      <c r="C196" s="168">
        <v>45239</v>
      </c>
      <c r="D196" s="100" t="s">
        <v>764</v>
      </c>
      <c r="E196" s="169" t="s">
        <v>773</v>
      </c>
      <c r="F196" s="169" t="s">
        <v>863</v>
      </c>
      <c r="G196" s="169" t="s">
        <v>976</v>
      </c>
      <c r="H196" s="169" t="s">
        <v>1147</v>
      </c>
      <c r="I196" s="167">
        <v>1120.01</v>
      </c>
      <c r="J196" s="166"/>
    </row>
    <row r="197" spans="2:10" ht="38.25">
      <c r="B197" s="84">
        <v>190</v>
      </c>
      <c r="C197" s="168">
        <v>45240</v>
      </c>
      <c r="D197" s="100" t="s">
        <v>764</v>
      </c>
      <c r="E197" s="169" t="s">
        <v>833</v>
      </c>
      <c r="F197" s="169" t="s">
        <v>695</v>
      </c>
      <c r="G197" s="169" t="s">
        <v>1083</v>
      </c>
      <c r="H197" s="169" t="s">
        <v>1244</v>
      </c>
      <c r="I197" s="167">
        <v>149900</v>
      </c>
      <c r="J197" s="166"/>
    </row>
    <row r="198" spans="2:10" ht="12.75">
      <c r="B198" s="84">
        <v>191</v>
      </c>
      <c r="C198" s="168">
        <v>45221</v>
      </c>
      <c r="D198" s="100" t="s">
        <v>764</v>
      </c>
      <c r="E198" s="169" t="s">
        <v>765</v>
      </c>
      <c r="F198" s="169" t="s">
        <v>856</v>
      </c>
      <c r="G198" s="169" t="s">
        <v>968</v>
      </c>
      <c r="H198" s="169" t="s">
        <v>1139</v>
      </c>
      <c r="I198" s="166">
        <v>1294.72</v>
      </c>
      <c r="J198" s="166"/>
    </row>
    <row r="199" spans="2:10" ht="63.75">
      <c r="B199" s="84">
        <v>192</v>
      </c>
      <c r="C199" s="168">
        <v>45243</v>
      </c>
      <c r="D199" s="100" t="s">
        <v>764</v>
      </c>
      <c r="E199" s="169" t="s">
        <v>834</v>
      </c>
      <c r="F199" s="169" t="s">
        <v>939</v>
      </c>
      <c r="G199" s="169" t="s">
        <v>1084</v>
      </c>
      <c r="H199" s="169" t="s">
        <v>1245</v>
      </c>
      <c r="I199" s="167" t="s">
        <v>1290</v>
      </c>
      <c r="J199" s="166"/>
    </row>
    <row r="200" spans="2:10" ht="38.25">
      <c r="B200" s="84">
        <v>193</v>
      </c>
      <c r="C200" s="168">
        <v>45243</v>
      </c>
      <c r="D200" s="100" t="s">
        <v>764</v>
      </c>
      <c r="E200" s="169" t="s">
        <v>801</v>
      </c>
      <c r="F200" s="169" t="s">
        <v>899</v>
      </c>
      <c r="G200" s="169" t="s">
        <v>1019</v>
      </c>
      <c r="H200" s="169" t="s">
        <v>1190</v>
      </c>
      <c r="I200" s="166">
        <v>3680</v>
      </c>
      <c r="J200" s="166"/>
    </row>
    <row r="201" spans="2:10" ht="38.25">
      <c r="B201" s="84">
        <v>194</v>
      </c>
      <c r="C201" s="168">
        <v>45198</v>
      </c>
      <c r="D201" s="100" t="s">
        <v>764</v>
      </c>
      <c r="E201" s="169" t="s">
        <v>835</v>
      </c>
      <c r="F201" s="169" t="s">
        <v>693</v>
      </c>
      <c r="G201" s="169" t="s">
        <v>1085</v>
      </c>
      <c r="H201" s="169" t="s">
        <v>1246</v>
      </c>
      <c r="I201" s="167">
        <v>18000</v>
      </c>
      <c r="J201" s="166"/>
    </row>
    <row r="202" spans="2:10" ht="38.25">
      <c r="B202" s="84">
        <v>195</v>
      </c>
      <c r="C202" s="168">
        <v>45246</v>
      </c>
      <c r="D202" s="100" t="s">
        <v>764</v>
      </c>
      <c r="E202" s="169" t="s">
        <v>811</v>
      </c>
      <c r="F202" s="169" t="s">
        <v>666</v>
      </c>
      <c r="G202" s="169" t="s">
        <v>1037</v>
      </c>
      <c r="H202" s="169" t="s">
        <v>437</v>
      </c>
      <c r="I202" s="167">
        <v>10800</v>
      </c>
      <c r="J202" s="166"/>
    </row>
    <row r="203" spans="2:10" ht="25.5">
      <c r="B203" s="84">
        <v>196</v>
      </c>
      <c r="C203" s="168">
        <v>45246</v>
      </c>
      <c r="D203" s="100" t="s">
        <v>764</v>
      </c>
      <c r="E203" s="169" t="s">
        <v>800</v>
      </c>
      <c r="F203" s="169" t="s">
        <v>915</v>
      </c>
      <c r="G203" s="169" t="s">
        <v>1041</v>
      </c>
      <c r="H203" s="169" t="s">
        <v>1209</v>
      </c>
      <c r="I203" s="167">
        <v>35058.17</v>
      </c>
      <c r="J203" s="166"/>
    </row>
    <row r="204" spans="2:10" ht="63.75">
      <c r="B204" s="84">
        <v>197</v>
      </c>
      <c r="C204" s="168">
        <v>45245</v>
      </c>
      <c r="D204" s="100" t="s">
        <v>764</v>
      </c>
      <c r="E204" s="169" t="s">
        <v>778</v>
      </c>
      <c r="F204" s="169" t="s">
        <v>918</v>
      </c>
      <c r="G204" s="169" t="s">
        <v>1044</v>
      </c>
      <c r="H204" s="169" t="s">
        <v>1212</v>
      </c>
      <c r="I204" s="167">
        <v>10400</v>
      </c>
      <c r="J204" s="166"/>
    </row>
    <row r="205" spans="2:10" ht="38.25">
      <c r="B205" s="84">
        <v>198</v>
      </c>
      <c r="C205" s="172">
        <v>45243</v>
      </c>
      <c r="D205" s="100" t="s">
        <v>764</v>
      </c>
      <c r="E205" s="169" t="s">
        <v>770</v>
      </c>
      <c r="F205" s="169" t="s">
        <v>859</v>
      </c>
      <c r="G205" s="169" t="s">
        <v>973</v>
      </c>
      <c r="H205" s="169" t="s">
        <v>1144</v>
      </c>
      <c r="I205" s="166">
        <v>7082.92</v>
      </c>
      <c r="J205" s="166"/>
    </row>
    <row r="206" spans="2:10" ht="38.25">
      <c r="B206" s="84">
        <v>199</v>
      </c>
      <c r="C206" s="168">
        <v>45244</v>
      </c>
      <c r="D206" s="100" t="s">
        <v>764</v>
      </c>
      <c r="E206" s="169" t="s">
        <v>799</v>
      </c>
      <c r="F206" s="169" t="s">
        <v>897</v>
      </c>
      <c r="G206" s="169" t="s">
        <v>1017</v>
      </c>
      <c r="H206" s="169" t="s">
        <v>1188</v>
      </c>
      <c r="I206" s="167">
        <v>3125</v>
      </c>
      <c r="J206" s="166"/>
    </row>
    <row r="207" spans="2:10" ht="25.5">
      <c r="B207" s="84">
        <v>200</v>
      </c>
      <c r="C207" s="170">
        <v>45245</v>
      </c>
      <c r="D207" s="100" t="s">
        <v>764</v>
      </c>
      <c r="E207" s="169" t="s">
        <v>795</v>
      </c>
      <c r="F207" s="171" t="s">
        <v>893</v>
      </c>
      <c r="G207" s="171" t="s">
        <v>1013</v>
      </c>
      <c r="H207" s="171" t="s">
        <v>1184</v>
      </c>
      <c r="I207" s="167">
        <v>20825.94</v>
      </c>
      <c r="J207" s="167"/>
    </row>
    <row r="208" spans="2:10" ht="63.75">
      <c r="B208" s="84">
        <v>201</v>
      </c>
      <c r="C208" s="168">
        <v>45244</v>
      </c>
      <c r="D208" s="100" t="s">
        <v>764</v>
      </c>
      <c r="E208" s="169" t="s">
        <v>808</v>
      </c>
      <c r="F208" s="169" t="s">
        <v>909</v>
      </c>
      <c r="G208" s="169" t="s">
        <v>1032</v>
      </c>
      <c r="H208" s="169" t="s">
        <v>1201</v>
      </c>
      <c r="I208" s="167">
        <v>3086.45</v>
      </c>
      <c r="J208" s="166"/>
    </row>
    <row r="209" spans="2:10" ht="51">
      <c r="B209" s="84">
        <v>202</v>
      </c>
      <c r="C209" s="170">
        <v>45245</v>
      </c>
      <c r="D209" s="100" t="s">
        <v>764</v>
      </c>
      <c r="E209" s="169" t="s">
        <v>768</v>
      </c>
      <c r="F209" s="169" t="s">
        <v>859</v>
      </c>
      <c r="G209" s="169" t="s">
        <v>971</v>
      </c>
      <c r="H209" s="169" t="s">
        <v>1142</v>
      </c>
      <c r="I209" s="166">
        <v>13083.2</v>
      </c>
      <c r="J209" s="166"/>
    </row>
    <row r="210" spans="2:10" ht="38.25">
      <c r="B210" s="84">
        <v>203</v>
      </c>
      <c r="C210" s="168">
        <v>45229</v>
      </c>
      <c r="D210" s="100" t="s">
        <v>764</v>
      </c>
      <c r="E210" s="169" t="s">
        <v>826</v>
      </c>
      <c r="F210" s="169" t="s">
        <v>908</v>
      </c>
      <c r="G210" s="169" t="s">
        <v>1073</v>
      </c>
      <c r="H210" s="169" t="s">
        <v>1236</v>
      </c>
      <c r="I210" s="167">
        <v>7361</v>
      </c>
      <c r="J210" s="166"/>
    </row>
    <row r="211" spans="2:10" ht="38.25">
      <c r="B211" s="84">
        <v>204</v>
      </c>
      <c r="C211" s="168">
        <v>45250</v>
      </c>
      <c r="D211" s="100" t="s">
        <v>764</v>
      </c>
      <c r="E211" s="169" t="s">
        <v>836</v>
      </c>
      <c r="F211" s="169" t="s">
        <v>902</v>
      </c>
      <c r="G211" s="169" t="s">
        <v>1022</v>
      </c>
      <c r="H211" s="169" t="s">
        <v>1193</v>
      </c>
      <c r="I211" s="167">
        <v>2037.96</v>
      </c>
      <c r="J211" s="166"/>
    </row>
    <row r="212" spans="2:10" ht="38.25">
      <c r="B212" s="84">
        <v>205</v>
      </c>
      <c r="C212" s="168">
        <v>45250</v>
      </c>
      <c r="D212" s="100" t="s">
        <v>764</v>
      </c>
      <c r="E212" s="169" t="s">
        <v>775</v>
      </c>
      <c r="F212" s="169" t="s">
        <v>901</v>
      </c>
      <c r="G212" s="169" t="s">
        <v>1021</v>
      </c>
      <c r="H212" s="169" t="s">
        <v>1192</v>
      </c>
      <c r="I212" s="166">
        <v>4500</v>
      </c>
      <c r="J212" s="166"/>
    </row>
    <row r="213" spans="2:10" ht="38.25">
      <c r="B213" s="84">
        <v>206</v>
      </c>
      <c r="C213" s="168">
        <v>45250</v>
      </c>
      <c r="D213" s="100" t="s">
        <v>764</v>
      </c>
      <c r="E213" s="169" t="s">
        <v>766</v>
      </c>
      <c r="F213" s="169" t="s">
        <v>857</v>
      </c>
      <c r="G213" s="169" t="s">
        <v>969</v>
      </c>
      <c r="H213" s="169" t="s">
        <v>1140</v>
      </c>
      <c r="I213" s="166">
        <v>4164.38</v>
      </c>
      <c r="J213" s="166"/>
    </row>
    <row r="214" spans="2:10" ht="25.5">
      <c r="B214" s="84">
        <v>207</v>
      </c>
      <c r="C214" s="170">
        <v>45251</v>
      </c>
      <c r="D214" s="100" t="s">
        <v>764</v>
      </c>
      <c r="E214" s="169" t="s">
        <v>790</v>
      </c>
      <c r="F214" s="169" t="s">
        <v>940</v>
      </c>
      <c r="G214" s="169" t="s">
        <v>1004</v>
      </c>
      <c r="H214" s="169" t="s">
        <v>1175</v>
      </c>
      <c r="I214" s="167">
        <v>8957.14</v>
      </c>
      <c r="J214" s="166"/>
    </row>
    <row r="215" spans="2:10" ht="38.25">
      <c r="B215" s="84">
        <v>208</v>
      </c>
      <c r="C215" s="168">
        <v>45252</v>
      </c>
      <c r="D215" s="100" t="s">
        <v>764</v>
      </c>
      <c r="E215" s="169" t="s">
        <v>791</v>
      </c>
      <c r="F215" s="169" t="s">
        <v>941</v>
      </c>
      <c r="G215" s="169" t="s">
        <v>1086</v>
      </c>
      <c r="H215" s="169" t="s">
        <v>1247</v>
      </c>
      <c r="I215" s="167">
        <v>79900</v>
      </c>
      <c r="J215" s="166"/>
    </row>
    <row r="216" spans="2:10" ht="25.5">
      <c r="B216" s="84">
        <v>209</v>
      </c>
      <c r="C216" s="168">
        <v>45252</v>
      </c>
      <c r="D216" s="100" t="s">
        <v>764</v>
      </c>
      <c r="E216" s="169" t="s">
        <v>778</v>
      </c>
      <c r="F216" s="169" t="s">
        <v>881</v>
      </c>
      <c r="G216" s="169" t="s">
        <v>997</v>
      </c>
      <c r="H216" s="169" t="s">
        <v>1168</v>
      </c>
      <c r="I216" s="167">
        <v>2551.16</v>
      </c>
      <c r="J216" s="166"/>
    </row>
    <row r="217" spans="2:10" ht="25.5">
      <c r="B217" s="84">
        <v>210</v>
      </c>
      <c r="C217" s="170">
        <v>45251</v>
      </c>
      <c r="D217" s="100" t="s">
        <v>764</v>
      </c>
      <c r="E217" s="169" t="s">
        <v>778</v>
      </c>
      <c r="F217" s="169" t="s">
        <v>868</v>
      </c>
      <c r="G217" s="169" t="s">
        <v>981</v>
      </c>
      <c r="H217" s="169" t="s">
        <v>1152</v>
      </c>
      <c r="I217" s="166">
        <v>3700</v>
      </c>
      <c r="J217" s="166"/>
    </row>
    <row r="218" spans="2:10" ht="25.5">
      <c r="B218" s="84">
        <v>211</v>
      </c>
      <c r="C218" s="170">
        <v>45251</v>
      </c>
      <c r="D218" s="100" t="s">
        <v>764</v>
      </c>
      <c r="E218" s="169" t="s">
        <v>809</v>
      </c>
      <c r="F218" s="169" t="s">
        <v>912</v>
      </c>
      <c r="G218" s="169" t="s">
        <v>1035</v>
      </c>
      <c r="H218" s="169" t="s">
        <v>1204</v>
      </c>
      <c r="I218" s="167">
        <v>3300</v>
      </c>
      <c r="J218" s="166"/>
    </row>
    <row r="219" spans="2:10" ht="38.25">
      <c r="B219" s="84">
        <v>212</v>
      </c>
      <c r="C219" s="168">
        <v>45245</v>
      </c>
      <c r="D219" s="100" t="s">
        <v>764</v>
      </c>
      <c r="E219" s="169" t="s">
        <v>837</v>
      </c>
      <c r="F219" s="169" t="s">
        <v>758</v>
      </c>
      <c r="G219" s="169" t="s">
        <v>1087</v>
      </c>
      <c r="H219" s="169" t="s">
        <v>1248</v>
      </c>
      <c r="I219" s="166">
        <v>13200</v>
      </c>
      <c r="J219" s="166"/>
    </row>
    <row r="220" spans="2:10" ht="38.25">
      <c r="B220" s="84">
        <v>213</v>
      </c>
      <c r="C220" s="168">
        <v>45254</v>
      </c>
      <c r="D220" s="100" t="s">
        <v>764</v>
      </c>
      <c r="E220" s="169" t="s">
        <v>781</v>
      </c>
      <c r="F220" s="169" t="s">
        <v>872</v>
      </c>
      <c r="G220" s="169" t="s">
        <v>985</v>
      </c>
      <c r="H220" s="169" t="s">
        <v>1156</v>
      </c>
      <c r="I220" s="167">
        <v>58666.72</v>
      </c>
      <c r="J220" s="166"/>
    </row>
    <row r="221" spans="2:10" ht="25.5">
      <c r="B221" s="84">
        <v>214</v>
      </c>
      <c r="C221" s="168">
        <v>45254</v>
      </c>
      <c r="D221" s="100" t="s">
        <v>764</v>
      </c>
      <c r="E221" s="169" t="s">
        <v>791</v>
      </c>
      <c r="F221" s="169" t="s">
        <v>887</v>
      </c>
      <c r="G221" s="169" t="s">
        <v>1005</v>
      </c>
      <c r="H221" s="169" t="s">
        <v>1176</v>
      </c>
      <c r="I221" s="166">
        <v>5428</v>
      </c>
      <c r="J221" s="166"/>
    </row>
    <row r="222" spans="2:10" ht="38.25">
      <c r="B222" s="84">
        <v>215</v>
      </c>
      <c r="C222" s="170">
        <v>45250</v>
      </c>
      <c r="D222" s="100" t="s">
        <v>764</v>
      </c>
      <c r="E222" s="169" t="s">
        <v>802</v>
      </c>
      <c r="F222" s="169" t="s">
        <v>900</v>
      </c>
      <c r="G222" s="169" t="s">
        <v>1020</v>
      </c>
      <c r="H222" s="169" t="s">
        <v>1191</v>
      </c>
      <c r="I222" s="167">
        <v>3950</v>
      </c>
      <c r="J222" s="166"/>
    </row>
    <row r="223" spans="2:10" ht="25.5">
      <c r="B223" s="84">
        <v>216</v>
      </c>
      <c r="C223" s="168">
        <v>45243</v>
      </c>
      <c r="D223" s="100" t="s">
        <v>764</v>
      </c>
      <c r="E223" s="169" t="s">
        <v>806</v>
      </c>
      <c r="F223" s="169" t="s">
        <v>942</v>
      </c>
      <c r="G223" s="169" t="s">
        <v>1088</v>
      </c>
      <c r="H223" s="169" t="s">
        <v>1249</v>
      </c>
      <c r="I223" s="167">
        <v>33390.01</v>
      </c>
      <c r="J223" s="166"/>
    </row>
    <row r="224" spans="2:10" ht="25.5">
      <c r="B224" s="84">
        <v>217</v>
      </c>
      <c r="C224" s="168">
        <v>45219</v>
      </c>
      <c r="D224" s="100" t="s">
        <v>764</v>
      </c>
      <c r="E224" s="169" t="s">
        <v>806</v>
      </c>
      <c r="F224" s="169" t="s">
        <v>943</v>
      </c>
      <c r="G224" s="169" t="s">
        <v>1089</v>
      </c>
      <c r="H224" s="169" t="s">
        <v>1250</v>
      </c>
      <c r="I224" s="167">
        <v>1200</v>
      </c>
      <c r="J224" s="166"/>
    </row>
    <row r="225" spans="2:10" ht="38.25">
      <c r="B225" s="84">
        <v>218</v>
      </c>
      <c r="C225" s="168">
        <v>45252</v>
      </c>
      <c r="D225" s="100" t="s">
        <v>764</v>
      </c>
      <c r="E225" s="169" t="s">
        <v>807</v>
      </c>
      <c r="F225" s="169" t="s">
        <v>925</v>
      </c>
      <c r="G225" s="169" t="s">
        <v>1056</v>
      </c>
      <c r="H225" s="169" t="s">
        <v>1222</v>
      </c>
      <c r="I225" s="166">
        <v>4550.71</v>
      </c>
      <c r="J225" s="166"/>
    </row>
    <row r="226" spans="2:10" ht="51">
      <c r="B226" s="84">
        <v>219</v>
      </c>
      <c r="C226" s="168">
        <v>45252</v>
      </c>
      <c r="D226" s="100" t="s">
        <v>764</v>
      </c>
      <c r="E226" s="169" t="s">
        <v>815</v>
      </c>
      <c r="F226" s="169" t="s">
        <v>919</v>
      </c>
      <c r="G226" s="169" t="s">
        <v>1045</v>
      </c>
      <c r="H226" s="169" t="s">
        <v>1213</v>
      </c>
      <c r="I226" s="166">
        <v>5076.56</v>
      </c>
      <c r="J226" s="166"/>
    </row>
    <row r="227" spans="2:10" ht="25.5">
      <c r="B227" s="84">
        <v>220</v>
      </c>
      <c r="C227" s="168">
        <v>45252</v>
      </c>
      <c r="D227" s="100" t="s">
        <v>764</v>
      </c>
      <c r="E227" s="169" t="s">
        <v>778</v>
      </c>
      <c r="F227" s="169" t="s">
        <v>881</v>
      </c>
      <c r="G227" s="169" t="s">
        <v>997</v>
      </c>
      <c r="H227" s="169" t="s">
        <v>1168</v>
      </c>
      <c r="I227" s="167">
        <v>4908.8</v>
      </c>
      <c r="J227" s="166"/>
    </row>
    <row r="228" spans="2:10" ht="25.5">
      <c r="B228" s="84">
        <v>221</v>
      </c>
      <c r="C228" s="168">
        <v>45252</v>
      </c>
      <c r="D228" s="100" t="s">
        <v>764</v>
      </c>
      <c r="E228" s="169" t="s">
        <v>778</v>
      </c>
      <c r="F228" s="169" t="s">
        <v>880</v>
      </c>
      <c r="G228" s="169" t="s">
        <v>1090</v>
      </c>
      <c r="H228" s="169" t="s">
        <v>1251</v>
      </c>
      <c r="I228" s="166">
        <f>300+377.6</f>
        <v>677.6</v>
      </c>
      <c r="J228" s="166"/>
    </row>
    <row r="229" spans="2:10" ht="25.5">
      <c r="B229" s="84">
        <v>222</v>
      </c>
      <c r="C229" s="168">
        <v>45252</v>
      </c>
      <c r="D229" s="100" t="s">
        <v>764</v>
      </c>
      <c r="E229" s="169" t="s">
        <v>778</v>
      </c>
      <c r="F229" s="169" t="s">
        <v>880</v>
      </c>
      <c r="G229" s="169" t="s">
        <v>1090</v>
      </c>
      <c r="H229" s="169" t="s">
        <v>1251</v>
      </c>
      <c r="I229" s="166">
        <v>154</v>
      </c>
      <c r="J229" s="166"/>
    </row>
    <row r="230" spans="2:10" ht="25.5">
      <c r="B230" s="84">
        <v>223</v>
      </c>
      <c r="C230" s="168">
        <v>45252</v>
      </c>
      <c r="D230" s="100" t="s">
        <v>764</v>
      </c>
      <c r="E230" s="169" t="s">
        <v>778</v>
      </c>
      <c r="F230" s="169" t="s">
        <v>917</v>
      </c>
      <c r="G230" s="169" t="s">
        <v>1043</v>
      </c>
      <c r="H230" s="169" t="s">
        <v>1211</v>
      </c>
      <c r="I230" s="166">
        <v>1501.2</v>
      </c>
      <c r="J230" s="166"/>
    </row>
    <row r="231" spans="2:10" ht="89.25">
      <c r="B231" s="84">
        <v>224</v>
      </c>
      <c r="C231" s="168">
        <v>45240</v>
      </c>
      <c r="D231" s="100" t="s">
        <v>764</v>
      </c>
      <c r="E231" s="169" t="s">
        <v>810</v>
      </c>
      <c r="F231" s="169" t="s">
        <v>678</v>
      </c>
      <c r="G231" s="169" t="s">
        <v>1036</v>
      </c>
      <c r="H231" s="169" t="s">
        <v>1205</v>
      </c>
      <c r="I231" s="166">
        <v>48360</v>
      </c>
      <c r="J231" s="166"/>
    </row>
    <row r="232" spans="2:10" ht="38.25">
      <c r="B232" s="84">
        <v>225</v>
      </c>
      <c r="C232" s="168">
        <v>45254</v>
      </c>
      <c r="D232" s="100" t="s">
        <v>764</v>
      </c>
      <c r="E232" s="169" t="s">
        <v>823</v>
      </c>
      <c r="F232" s="169" t="s">
        <v>409</v>
      </c>
      <c r="G232" s="169" t="s">
        <v>1067</v>
      </c>
      <c r="H232" s="169" t="s">
        <v>1231</v>
      </c>
      <c r="I232" s="167">
        <v>19350</v>
      </c>
      <c r="J232" s="166"/>
    </row>
    <row r="233" spans="2:10" ht="38.25">
      <c r="B233" s="84">
        <v>226</v>
      </c>
      <c r="C233" s="168">
        <v>45253</v>
      </c>
      <c r="D233" s="100" t="s">
        <v>764</v>
      </c>
      <c r="E233" s="169" t="s">
        <v>823</v>
      </c>
      <c r="F233" s="169" t="s">
        <v>409</v>
      </c>
      <c r="G233" s="169" t="s">
        <v>1067</v>
      </c>
      <c r="H233" s="169" t="s">
        <v>1231</v>
      </c>
      <c r="I233" s="167">
        <v>32250</v>
      </c>
      <c r="J233" s="166"/>
    </row>
    <row r="234" spans="2:10" ht="38.25">
      <c r="B234" s="84">
        <v>227</v>
      </c>
      <c r="C234" s="168">
        <v>45257</v>
      </c>
      <c r="D234" s="100" t="s">
        <v>764</v>
      </c>
      <c r="E234" s="169" t="s">
        <v>778</v>
      </c>
      <c r="F234" s="169" t="s">
        <v>673</v>
      </c>
      <c r="G234" s="169" t="s">
        <v>1091</v>
      </c>
      <c r="H234" s="169" t="s">
        <v>1252</v>
      </c>
      <c r="I234" s="167">
        <v>2500</v>
      </c>
      <c r="J234" s="166"/>
    </row>
    <row r="235" spans="2:10" ht="38.25">
      <c r="B235" s="84">
        <v>228</v>
      </c>
      <c r="C235" s="168">
        <v>45257</v>
      </c>
      <c r="D235" s="100" t="s">
        <v>764</v>
      </c>
      <c r="E235" s="169" t="s">
        <v>791</v>
      </c>
      <c r="F235" s="169" t="s">
        <v>408</v>
      </c>
      <c r="G235" s="169" t="s">
        <v>1026</v>
      </c>
      <c r="H235" s="169" t="s">
        <v>422</v>
      </c>
      <c r="I235" s="166">
        <v>28893.87</v>
      </c>
      <c r="J235" s="166"/>
    </row>
    <row r="236" spans="2:10" ht="25.5">
      <c r="B236" s="84">
        <v>229</v>
      </c>
      <c r="C236" s="168">
        <v>45257</v>
      </c>
      <c r="D236" s="100" t="s">
        <v>764</v>
      </c>
      <c r="E236" s="169" t="s">
        <v>791</v>
      </c>
      <c r="F236" s="169" t="s">
        <v>408</v>
      </c>
      <c r="G236" s="169" t="s">
        <v>1027</v>
      </c>
      <c r="H236" s="169" t="s">
        <v>421</v>
      </c>
      <c r="I236" s="166">
        <v>2257.2</v>
      </c>
      <c r="J236" s="166"/>
    </row>
    <row r="237" spans="2:10" ht="63.75">
      <c r="B237" s="84">
        <v>230</v>
      </c>
      <c r="C237" s="170">
        <v>45257</v>
      </c>
      <c r="D237" s="100" t="s">
        <v>764</v>
      </c>
      <c r="E237" s="169" t="s">
        <v>812</v>
      </c>
      <c r="F237" s="169" t="s">
        <v>913</v>
      </c>
      <c r="G237" s="169" t="s">
        <v>1038</v>
      </c>
      <c r="H237" s="169" t="s">
        <v>1206</v>
      </c>
      <c r="I237" s="167">
        <v>3500</v>
      </c>
      <c r="J237" s="166"/>
    </row>
    <row r="238" spans="2:10" ht="38.25">
      <c r="B238" s="84">
        <v>231</v>
      </c>
      <c r="C238" s="168">
        <v>45253</v>
      </c>
      <c r="D238" s="100" t="s">
        <v>764</v>
      </c>
      <c r="E238" s="169" t="s">
        <v>838</v>
      </c>
      <c r="F238" s="169" t="s">
        <v>944</v>
      </c>
      <c r="G238" s="169" t="s">
        <v>1092</v>
      </c>
      <c r="H238" s="169" t="s">
        <v>1253</v>
      </c>
      <c r="I238" s="167">
        <v>9800</v>
      </c>
      <c r="J238" s="166"/>
    </row>
    <row r="239" spans="2:10" ht="25.5">
      <c r="B239" s="84">
        <v>232</v>
      </c>
      <c r="C239" s="168">
        <v>45253</v>
      </c>
      <c r="D239" s="100" t="s">
        <v>764</v>
      </c>
      <c r="E239" s="169" t="s">
        <v>778</v>
      </c>
      <c r="F239" s="169" t="s">
        <v>881</v>
      </c>
      <c r="G239" s="169" t="s">
        <v>997</v>
      </c>
      <c r="H239" s="169" t="s">
        <v>1168</v>
      </c>
      <c r="I239" s="167">
        <v>3551.8</v>
      </c>
      <c r="J239" s="166"/>
    </row>
    <row r="240" spans="2:10" ht="25.5">
      <c r="B240" s="84">
        <v>233</v>
      </c>
      <c r="C240" s="168">
        <v>45253</v>
      </c>
      <c r="D240" s="100" t="s">
        <v>764</v>
      </c>
      <c r="E240" s="169" t="s">
        <v>769</v>
      </c>
      <c r="F240" s="169" t="s">
        <v>945</v>
      </c>
      <c r="G240" s="169" t="s">
        <v>1093</v>
      </c>
      <c r="H240" s="169" t="s">
        <v>1254</v>
      </c>
      <c r="I240" s="167">
        <v>18443.4</v>
      </c>
      <c r="J240" s="166"/>
    </row>
    <row r="241" spans="2:10" ht="76.5">
      <c r="B241" s="84">
        <v>234</v>
      </c>
      <c r="C241" s="168">
        <v>45246</v>
      </c>
      <c r="D241" s="100" t="s">
        <v>764</v>
      </c>
      <c r="E241" s="169" t="s">
        <v>806</v>
      </c>
      <c r="F241" s="169" t="s">
        <v>924</v>
      </c>
      <c r="G241" s="169" t="s">
        <v>1055</v>
      </c>
      <c r="H241" s="169" t="s">
        <v>1221</v>
      </c>
      <c r="I241" s="167">
        <v>18430.73</v>
      </c>
      <c r="J241" s="166"/>
    </row>
    <row r="242" spans="2:10" ht="51">
      <c r="B242" s="84">
        <v>235</v>
      </c>
      <c r="C242" s="173">
        <v>45244</v>
      </c>
      <c r="D242" s="100" t="s">
        <v>764</v>
      </c>
      <c r="E242" s="171" t="s">
        <v>806</v>
      </c>
      <c r="F242" s="171" t="s">
        <v>910</v>
      </c>
      <c r="G242" s="171" t="s">
        <v>1033</v>
      </c>
      <c r="H242" s="171" t="s">
        <v>1202</v>
      </c>
      <c r="I242" s="167">
        <v>293024.7</v>
      </c>
      <c r="J242" s="167"/>
    </row>
    <row r="243" spans="2:10" ht="38.25">
      <c r="B243" s="84">
        <v>236</v>
      </c>
      <c r="C243" s="173">
        <v>45244</v>
      </c>
      <c r="D243" s="100" t="s">
        <v>764</v>
      </c>
      <c r="E243" s="169" t="s">
        <v>817</v>
      </c>
      <c r="F243" s="169" t="s">
        <v>922</v>
      </c>
      <c r="G243" s="169" t="s">
        <v>1052</v>
      </c>
      <c r="H243" s="169" t="s">
        <v>1218</v>
      </c>
      <c r="I243" s="167">
        <v>146412.7</v>
      </c>
      <c r="J243" s="166"/>
    </row>
    <row r="244" spans="2:10" ht="89.25">
      <c r="B244" s="84">
        <v>237</v>
      </c>
      <c r="C244" s="168">
        <v>45246</v>
      </c>
      <c r="D244" s="100" t="s">
        <v>764</v>
      </c>
      <c r="E244" s="169" t="s">
        <v>806</v>
      </c>
      <c r="F244" s="169" t="s">
        <v>923</v>
      </c>
      <c r="G244" s="169" t="s">
        <v>1053</v>
      </c>
      <c r="H244" s="169" t="s">
        <v>1219</v>
      </c>
      <c r="I244" s="167">
        <v>40915.03</v>
      </c>
      <c r="J244" s="166"/>
    </row>
    <row r="245" spans="2:10" ht="38.25">
      <c r="B245" s="84">
        <v>238</v>
      </c>
      <c r="C245" s="168">
        <v>45254</v>
      </c>
      <c r="D245" s="100" t="s">
        <v>764</v>
      </c>
      <c r="E245" s="169" t="s">
        <v>774</v>
      </c>
      <c r="F245" s="169" t="s">
        <v>864</v>
      </c>
      <c r="G245" s="169" t="s">
        <v>977</v>
      </c>
      <c r="H245" s="169" t="s">
        <v>1148</v>
      </c>
      <c r="I245" s="167">
        <v>4664</v>
      </c>
      <c r="J245" s="166"/>
    </row>
    <row r="246" spans="2:10" ht="25.5">
      <c r="B246" s="84">
        <v>239</v>
      </c>
      <c r="C246" s="170">
        <v>45258</v>
      </c>
      <c r="D246" s="100" t="s">
        <v>764</v>
      </c>
      <c r="E246" s="169" t="s">
        <v>790</v>
      </c>
      <c r="F246" s="169" t="s">
        <v>940</v>
      </c>
      <c r="G246" s="169" t="s">
        <v>1004</v>
      </c>
      <c r="H246" s="169" t="s">
        <v>1175</v>
      </c>
      <c r="I246" s="167">
        <v>8957.14</v>
      </c>
      <c r="J246" s="166"/>
    </row>
    <row r="247" spans="2:10" ht="25.5">
      <c r="B247" s="84">
        <v>240</v>
      </c>
      <c r="C247" s="168">
        <v>45253</v>
      </c>
      <c r="D247" s="100" t="s">
        <v>764</v>
      </c>
      <c r="E247" s="169" t="s">
        <v>788</v>
      </c>
      <c r="F247" s="169" t="s">
        <v>929</v>
      </c>
      <c r="G247" s="169" t="s">
        <v>1069</v>
      </c>
      <c r="H247" s="169" t="s">
        <v>1233</v>
      </c>
      <c r="I247" s="167">
        <v>13033.34</v>
      </c>
      <c r="J247" s="166"/>
    </row>
    <row r="248" spans="2:10" ht="25.5">
      <c r="B248" s="84">
        <v>241</v>
      </c>
      <c r="C248" s="168">
        <v>45253</v>
      </c>
      <c r="D248" s="100" t="s">
        <v>764</v>
      </c>
      <c r="E248" s="169" t="s">
        <v>839</v>
      </c>
      <c r="F248" s="169" t="s">
        <v>946</v>
      </c>
      <c r="G248" s="169" t="s">
        <v>1094</v>
      </c>
      <c r="H248" s="169" t="s">
        <v>1255</v>
      </c>
      <c r="I248" s="166">
        <v>9200</v>
      </c>
      <c r="J248" s="166"/>
    </row>
    <row r="249" spans="2:10" ht="38.25">
      <c r="B249" s="84">
        <v>242</v>
      </c>
      <c r="C249" s="170">
        <v>45251</v>
      </c>
      <c r="D249" s="100" t="s">
        <v>764</v>
      </c>
      <c r="E249" s="169" t="s">
        <v>767</v>
      </c>
      <c r="F249" s="171" t="s">
        <v>858</v>
      </c>
      <c r="G249" s="171" t="s">
        <v>970</v>
      </c>
      <c r="H249" s="171" t="s">
        <v>1141</v>
      </c>
      <c r="I249" s="167">
        <v>45414</v>
      </c>
      <c r="J249" s="167"/>
    </row>
    <row r="250" spans="2:10" ht="25.5">
      <c r="B250" s="84">
        <v>243</v>
      </c>
      <c r="C250" s="168">
        <v>45250</v>
      </c>
      <c r="D250" s="100" t="s">
        <v>764</v>
      </c>
      <c r="E250" s="169" t="s">
        <v>773</v>
      </c>
      <c r="F250" s="169" t="s">
        <v>863</v>
      </c>
      <c r="G250" s="169" t="s">
        <v>976</v>
      </c>
      <c r="H250" s="169" t="s">
        <v>1147</v>
      </c>
      <c r="I250" s="167">
        <v>280</v>
      </c>
      <c r="J250" s="166"/>
    </row>
    <row r="251" spans="2:10" ht="51">
      <c r="B251" s="84">
        <v>244</v>
      </c>
      <c r="C251" s="172">
        <v>45257</v>
      </c>
      <c r="D251" s="100" t="s">
        <v>764</v>
      </c>
      <c r="E251" s="169" t="s">
        <v>784</v>
      </c>
      <c r="F251" s="169" t="s">
        <v>875</v>
      </c>
      <c r="G251" s="169" t="s">
        <v>989</v>
      </c>
      <c r="H251" s="169" t="s">
        <v>1160</v>
      </c>
      <c r="I251" s="167">
        <v>35880</v>
      </c>
      <c r="J251" s="166"/>
    </row>
    <row r="252" spans="2:10" ht="25.5">
      <c r="B252" s="84">
        <v>245</v>
      </c>
      <c r="C252" s="168">
        <v>45240</v>
      </c>
      <c r="D252" s="100" t="s">
        <v>764</v>
      </c>
      <c r="E252" s="169" t="s">
        <v>835</v>
      </c>
      <c r="F252" s="169" t="s">
        <v>947</v>
      </c>
      <c r="G252" s="169" t="s">
        <v>1095</v>
      </c>
      <c r="H252" s="169" t="s">
        <v>480</v>
      </c>
      <c r="I252" s="166">
        <v>15157.5</v>
      </c>
      <c r="J252" s="166"/>
    </row>
    <row r="253" spans="2:10" ht="25.5">
      <c r="B253" s="84">
        <v>246</v>
      </c>
      <c r="C253" s="168">
        <v>45259</v>
      </c>
      <c r="D253" s="100" t="s">
        <v>764</v>
      </c>
      <c r="E253" s="169" t="s">
        <v>778</v>
      </c>
      <c r="F253" s="169" t="s">
        <v>917</v>
      </c>
      <c r="G253" s="169" t="s">
        <v>1043</v>
      </c>
      <c r="H253" s="169" t="s">
        <v>1211</v>
      </c>
      <c r="I253" s="166">
        <v>1501.2</v>
      </c>
      <c r="J253" s="166"/>
    </row>
    <row r="254" spans="2:10" ht="25.5">
      <c r="B254" s="84">
        <v>247</v>
      </c>
      <c r="C254" s="168">
        <v>45260</v>
      </c>
      <c r="D254" s="100" t="s">
        <v>764</v>
      </c>
      <c r="E254" s="169" t="s">
        <v>771</v>
      </c>
      <c r="F254" s="169" t="s">
        <v>861</v>
      </c>
      <c r="G254" s="169" t="s">
        <v>974</v>
      </c>
      <c r="H254" s="169" t="s">
        <v>1145</v>
      </c>
      <c r="I254" s="167">
        <v>2999.88</v>
      </c>
      <c r="J254" s="166"/>
    </row>
    <row r="255" spans="2:10" ht="38.25">
      <c r="B255" s="84">
        <v>248</v>
      </c>
      <c r="C255" s="168">
        <v>45259</v>
      </c>
      <c r="D255" s="100" t="s">
        <v>764</v>
      </c>
      <c r="E255" s="169" t="s">
        <v>778</v>
      </c>
      <c r="F255" s="169" t="s">
        <v>881</v>
      </c>
      <c r="G255" s="169" t="s">
        <v>997</v>
      </c>
      <c r="H255" s="169" t="s">
        <v>1168</v>
      </c>
      <c r="I255" s="167">
        <v>995.92</v>
      </c>
      <c r="J255" s="166"/>
    </row>
    <row r="256" spans="2:10" ht="38.25">
      <c r="B256" s="84">
        <v>249</v>
      </c>
      <c r="C256" s="168">
        <v>45260</v>
      </c>
      <c r="D256" s="100" t="s">
        <v>764</v>
      </c>
      <c r="E256" s="169" t="s">
        <v>778</v>
      </c>
      <c r="F256" s="169" t="s">
        <v>696</v>
      </c>
      <c r="G256" s="169" t="s">
        <v>1096</v>
      </c>
      <c r="H256" s="169" t="s">
        <v>1170</v>
      </c>
      <c r="I256" s="167">
        <v>112932.99</v>
      </c>
      <c r="J256" s="166"/>
    </row>
    <row r="257" spans="2:10" ht="12.75">
      <c r="B257" s="84">
        <v>250</v>
      </c>
      <c r="C257" s="168">
        <v>45259</v>
      </c>
      <c r="D257" s="100" t="s">
        <v>764</v>
      </c>
      <c r="E257" s="169" t="s">
        <v>765</v>
      </c>
      <c r="F257" s="169" t="s">
        <v>856</v>
      </c>
      <c r="G257" s="169" t="s">
        <v>1097</v>
      </c>
      <c r="H257" s="169" t="s">
        <v>1256</v>
      </c>
      <c r="I257" s="167">
        <v>38364.63</v>
      </c>
      <c r="J257" s="166"/>
    </row>
    <row r="258" spans="2:10" ht="12.75">
      <c r="B258" s="84">
        <v>251</v>
      </c>
      <c r="C258" s="168">
        <v>45258</v>
      </c>
      <c r="D258" s="100" t="s">
        <v>764</v>
      </c>
      <c r="E258" s="169" t="s">
        <v>765</v>
      </c>
      <c r="F258" s="169" t="s">
        <v>856</v>
      </c>
      <c r="G258" s="169" t="s">
        <v>968</v>
      </c>
      <c r="H258" s="169" t="s">
        <v>1139</v>
      </c>
      <c r="I258" s="166">
        <v>80565.74</v>
      </c>
      <c r="J258" s="166"/>
    </row>
    <row r="259" spans="2:10" ht="25.5">
      <c r="B259" s="84">
        <v>252</v>
      </c>
      <c r="C259" s="168">
        <v>45260</v>
      </c>
      <c r="D259" s="100" t="s">
        <v>764</v>
      </c>
      <c r="E259" s="169" t="s">
        <v>782</v>
      </c>
      <c r="F259" s="169" t="s">
        <v>873</v>
      </c>
      <c r="G259" s="169" t="s">
        <v>991</v>
      </c>
      <c r="H259" s="169" t="s">
        <v>1162</v>
      </c>
      <c r="I259" s="167">
        <v>72013.3</v>
      </c>
      <c r="J259" s="166"/>
    </row>
    <row r="260" spans="2:10" ht="25.5">
      <c r="B260" s="84">
        <v>253</v>
      </c>
      <c r="C260" s="168">
        <v>45264</v>
      </c>
      <c r="D260" s="100" t="s">
        <v>764</v>
      </c>
      <c r="E260" s="169" t="s">
        <v>782</v>
      </c>
      <c r="F260" s="169" t="s">
        <v>873</v>
      </c>
      <c r="G260" s="169" t="s">
        <v>991</v>
      </c>
      <c r="H260" s="169" t="s">
        <v>1162</v>
      </c>
      <c r="I260" s="167">
        <v>55460.18</v>
      </c>
      <c r="J260" s="166"/>
    </row>
    <row r="261" spans="2:10" ht="25.5">
      <c r="B261" s="84">
        <v>254</v>
      </c>
      <c r="C261" s="168">
        <v>45264</v>
      </c>
      <c r="D261" s="100" t="s">
        <v>764</v>
      </c>
      <c r="E261" s="169" t="s">
        <v>782</v>
      </c>
      <c r="F261" s="169" t="s">
        <v>873</v>
      </c>
      <c r="G261" s="169" t="s">
        <v>986</v>
      </c>
      <c r="H261" s="169" t="s">
        <v>1157</v>
      </c>
      <c r="I261" s="167">
        <v>31405.49</v>
      </c>
      <c r="J261" s="166"/>
    </row>
    <row r="262" spans="2:10" ht="25.5">
      <c r="B262" s="84">
        <v>255</v>
      </c>
      <c r="C262" s="168">
        <v>45264</v>
      </c>
      <c r="D262" s="100" t="s">
        <v>764</v>
      </c>
      <c r="E262" s="169" t="s">
        <v>775</v>
      </c>
      <c r="F262" s="169" t="s">
        <v>865</v>
      </c>
      <c r="G262" s="169" t="s">
        <v>978</v>
      </c>
      <c r="H262" s="169" t="s">
        <v>1149</v>
      </c>
      <c r="I262" s="166">
        <v>14309.052</v>
      </c>
      <c r="J262" s="166"/>
    </row>
    <row r="263" spans="2:10" ht="25.5">
      <c r="B263" s="84">
        <v>256</v>
      </c>
      <c r="C263" s="168">
        <v>45260</v>
      </c>
      <c r="D263" s="100" t="s">
        <v>764</v>
      </c>
      <c r="E263" s="169" t="s">
        <v>782</v>
      </c>
      <c r="F263" s="169" t="s">
        <v>873</v>
      </c>
      <c r="G263" s="169" t="s">
        <v>986</v>
      </c>
      <c r="H263" s="169" t="s">
        <v>1157</v>
      </c>
      <c r="I263" s="167">
        <v>19031.69</v>
      </c>
      <c r="J263" s="166"/>
    </row>
    <row r="264" spans="2:10" ht="25.5">
      <c r="B264" s="84">
        <v>257</v>
      </c>
      <c r="C264" s="168">
        <v>45247</v>
      </c>
      <c r="D264" s="100" t="s">
        <v>764</v>
      </c>
      <c r="E264" s="169" t="s">
        <v>840</v>
      </c>
      <c r="F264" s="169" t="s">
        <v>948</v>
      </c>
      <c r="G264" s="169" t="s">
        <v>1098</v>
      </c>
      <c r="H264" s="169" t="s">
        <v>1257</v>
      </c>
      <c r="I264" s="166">
        <v>849.96</v>
      </c>
      <c r="J264" s="166"/>
    </row>
    <row r="265" spans="2:10" ht="25.5">
      <c r="B265" s="84">
        <v>258</v>
      </c>
      <c r="C265" s="168">
        <v>45260</v>
      </c>
      <c r="D265" s="100" t="s">
        <v>764</v>
      </c>
      <c r="E265" s="169" t="s">
        <v>818</v>
      </c>
      <c r="F265" s="169" t="s">
        <v>908</v>
      </c>
      <c r="G265" s="169" t="s">
        <v>1057</v>
      </c>
      <c r="H265" s="169" t="s">
        <v>1220</v>
      </c>
      <c r="I265" s="167">
        <v>3151.25</v>
      </c>
      <c r="J265" s="166"/>
    </row>
    <row r="266" spans="2:10" ht="63.75">
      <c r="B266" s="84">
        <v>259</v>
      </c>
      <c r="C266" s="168">
        <v>45239</v>
      </c>
      <c r="D266" s="100" t="s">
        <v>764</v>
      </c>
      <c r="E266" s="169" t="s">
        <v>818</v>
      </c>
      <c r="F266" s="169" t="s">
        <v>925</v>
      </c>
      <c r="G266" s="169" t="s">
        <v>1099</v>
      </c>
      <c r="H266" s="169" t="s">
        <v>1258</v>
      </c>
      <c r="I266" s="167">
        <f>6150.4+4749.2</f>
        <v>10899.599999999999</v>
      </c>
      <c r="J266" s="166"/>
    </row>
    <row r="267" spans="2:10" ht="63.75">
      <c r="B267" s="84">
        <v>260</v>
      </c>
      <c r="C267" s="168">
        <v>45239</v>
      </c>
      <c r="D267" s="100" t="s">
        <v>764</v>
      </c>
      <c r="E267" s="169" t="s">
        <v>818</v>
      </c>
      <c r="F267" s="169" t="s">
        <v>925</v>
      </c>
      <c r="G267" s="169" t="s">
        <v>1099</v>
      </c>
      <c r="H267" s="169" t="s">
        <v>1258</v>
      </c>
      <c r="I267" s="167">
        <f>4960+3830</f>
        <v>8790</v>
      </c>
      <c r="J267" s="166"/>
    </row>
    <row r="268" spans="2:10" ht="25.5">
      <c r="B268" s="84">
        <v>261</v>
      </c>
      <c r="C268" s="168">
        <v>45260</v>
      </c>
      <c r="D268" s="100" t="s">
        <v>764</v>
      </c>
      <c r="E268" s="169" t="s">
        <v>838</v>
      </c>
      <c r="F268" s="169" t="s">
        <v>949</v>
      </c>
      <c r="G268" s="169" t="s">
        <v>1100</v>
      </c>
      <c r="H268" s="169" t="s">
        <v>429</v>
      </c>
      <c r="I268" s="167">
        <v>9000</v>
      </c>
      <c r="J268" s="166"/>
    </row>
    <row r="269" spans="2:10" ht="25.5">
      <c r="B269" s="84">
        <v>262</v>
      </c>
      <c r="C269" s="170">
        <v>45261</v>
      </c>
      <c r="D269" s="100" t="s">
        <v>764</v>
      </c>
      <c r="E269" s="169" t="s">
        <v>789</v>
      </c>
      <c r="F269" s="169" t="s">
        <v>906</v>
      </c>
      <c r="G269" s="169" t="s">
        <v>1028</v>
      </c>
      <c r="H269" s="169" t="s">
        <v>1197</v>
      </c>
      <c r="I269" s="166">
        <v>44111.11</v>
      </c>
      <c r="J269" s="166"/>
    </row>
    <row r="270" spans="2:10" ht="25.5">
      <c r="B270" s="84">
        <v>263</v>
      </c>
      <c r="C270" s="170">
        <v>45264</v>
      </c>
      <c r="D270" s="100" t="s">
        <v>764</v>
      </c>
      <c r="E270" s="169" t="s">
        <v>794</v>
      </c>
      <c r="F270" s="169" t="s">
        <v>891</v>
      </c>
      <c r="G270" s="169" t="s">
        <v>1101</v>
      </c>
      <c r="H270" s="169" t="s">
        <v>488</v>
      </c>
      <c r="I270" s="167">
        <v>1000</v>
      </c>
      <c r="J270" s="166"/>
    </row>
    <row r="271" spans="2:10" ht="25.5">
      <c r="B271" s="84">
        <v>264</v>
      </c>
      <c r="C271" s="170">
        <v>45264</v>
      </c>
      <c r="D271" s="100" t="s">
        <v>764</v>
      </c>
      <c r="E271" s="169" t="s">
        <v>794</v>
      </c>
      <c r="F271" s="169" t="s">
        <v>891</v>
      </c>
      <c r="G271" s="169" t="s">
        <v>1101</v>
      </c>
      <c r="H271" s="169" t="s">
        <v>488</v>
      </c>
      <c r="I271" s="167">
        <v>1700</v>
      </c>
      <c r="J271" s="166"/>
    </row>
    <row r="272" spans="2:10" ht="25.5">
      <c r="B272" s="84">
        <v>265</v>
      </c>
      <c r="C272" s="170">
        <v>45264</v>
      </c>
      <c r="D272" s="100" t="s">
        <v>764</v>
      </c>
      <c r="E272" s="169" t="s">
        <v>794</v>
      </c>
      <c r="F272" s="169" t="s">
        <v>891</v>
      </c>
      <c r="G272" s="169" t="s">
        <v>1101</v>
      </c>
      <c r="H272" s="169" t="s">
        <v>488</v>
      </c>
      <c r="I272" s="167">
        <v>1700</v>
      </c>
      <c r="J272" s="166"/>
    </row>
    <row r="273" spans="2:10" ht="12.75">
      <c r="B273" s="84">
        <v>266</v>
      </c>
      <c r="C273" s="170">
        <v>45261</v>
      </c>
      <c r="D273" s="100" t="s">
        <v>764</v>
      </c>
      <c r="E273" s="169" t="s">
        <v>780</v>
      </c>
      <c r="F273" s="169" t="s">
        <v>688</v>
      </c>
      <c r="G273" s="169" t="s">
        <v>1102</v>
      </c>
      <c r="H273" s="169" t="s">
        <v>459</v>
      </c>
      <c r="I273" s="167">
        <v>3300</v>
      </c>
      <c r="J273" s="166"/>
    </row>
    <row r="274" spans="2:10" ht="38.25">
      <c r="B274" s="84">
        <v>267</v>
      </c>
      <c r="C274" s="168">
        <v>45265</v>
      </c>
      <c r="D274" s="100" t="s">
        <v>764</v>
      </c>
      <c r="E274" s="169" t="s">
        <v>828</v>
      </c>
      <c r="F274" s="169" t="s">
        <v>662</v>
      </c>
      <c r="G274" s="169" t="s">
        <v>1075</v>
      </c>
      <c r="H274" s="169" t="s">
        <v>1238</v>
      </c>
      <c r="I274" s="167">
        <v>2900</v>
      </c>
      <c r="J274" s="166"/>
    </row>
    <row r="275" spans="2:10" ht="25.5">
      <c r="B275" s="84">
        <v>268</v>
      </c>
      <c r="C275" s="170">
        <v>45266</v>
      </c>
      <c r="D275" s="100" t="s">
        <v>764</v>
      </c>
      <c r="E275" s="169" t="s">
        <v>783</v>
      </c>
      <c r="F275" s="169" t="s">
        <v>874</v>
      </c>
      <c r="G275" s="169" t="s">
        <v>987</v>
      </c>
      <c r="H275" s="169" t="s">
        <v>1158</v>
      </c>
      <c r="I275" s="166">
        <v>3540</v>
      </c>
      <c r="J275" s="166"/>
    </row>
    <row r="276" spans="2:10" ht="25.5">
      <c r="B276" s="84">
        <v>269</v>
      </c>
      <c r="C276" s="170">
        <v>45266</v>
      </c>
      <c r="D276" s="100" t="s">
        <v>764</v>
      </c>
      <c r="E276" s="169" t="s">
        <v>778</v>
      </c>
      <c r="F276" s="169" t="s">
        <v>950</v>
      </c>
      <c r="G276" s="169" t="s">
        <v>984</v>
      </c>
      <c r="H276" s="169" t="s">
        <v>1155</v>
      </c>
      <c r="I276" s="167">
        <v>74157.79</v>
      </c>
      <c r="J276" s="166"/>
    </row>
    <row r="277" spans="2:10" ht="12.75">
      <c r="B277" s="84">
        <v>270</v>
      </c>
      <c r="C277" s="168">
        <v>45271</v>
      </c>
      <c r="D277" s="100" t="s">
        <v>764</v>
      </c>
      <c r="E277" s="169" t="s">
        <v>785</v>
      </c>
      <c r="F277" s="169" t="s">
        <v>876</v>
      </c>
      <c r="G277" s="169" t="s">
        <v>990</v>
      </c>
      <c r="H277" s="169" t="s">
        <v>1161</v>
      </c>
      <c r="I277" s="167">
        <v>3300</v>
      </c>
      <c r="J277" s="166"/>
    </row>
    <row r="278" spans="2:10" ht="25.5">
      <c r="B278" s="84">
        <v>271</v>
      </c>
      <c r="C278" s="168">
        <v>45271</v>
      </c>
      <c r="D278" s="100" t="s">
        <v>764</v>
      </c>
      <c r="E278" s="169" t="s">
        <v>798</v>
      </c>
      <c r="F278" s="169" t="s">
        <v>895</v>
      </c>
      <c r="G278" s="169" t="s">
        <v>1015</v>
      </c>
      <c r="H278" s="169" t="s">
        <v>1186</v>
      </c>
      <c r="I278" s="166">
        <v>3300</v>
      </c>
      <c r="J278" s="166"/>
    </row>
    <row r="279" spans="2:10" ht="25.5">
      <c r="B279" s="84">
        <v>272</v>
      </c>
      <c r="C279" s="168">
        <v>45271</v>
      </c>
      <c r="D279" s="100" t="s">
        <v>764</v>
      </c>
      <c r="E279" s="169" t="s">
        <v>778</v>
      </c>
      <c r="F279" s="169" t="s">
        <v>882</v>
      </c>
      <c r="G279" s="169" t="s">
        <v>1000</v>
      </c>
      <c r="H279" s="169" t="s">
        <v>1171</v>
      </c>
      <c r="I279" s="167">
        <v>3200</v>
      </c>
      <c r="J279" s="166"/>
    </row>
    <row r="280" spans="2:10" ht="25.5">
      <c r="B280" s="84">
        <v>273</v>
      </c>
      <c r="C280" s="170">
        <v>45259</v>
      </c>
      <c r="D280" s="100" t="s">
        <v>764</v>
      </c>
      <c r="E280" s="169" t="s">
        <v>841</v>
      </c>
      <c r="F280" s="169" t="s">
        <v>667</v>
      </c>
      <c r="G280" s="169" t="s">
        <v>1103</v>
      </c>
      <c r="H280" s="169" t="s">
        <v>1259</v>
      </c>
      <c r="I280" s="167">
        <v>15200</v>
      </c>
      <c r="J280" s="166"/>
    </row>
    <row r="281" spans="2:10" ht="114.75">
      <c r="B281" s="84">
        <v>274</v>
      </c>
      <c r="C281" s="170">
        <v>45259</v>
      </c>
      <c r="D281" s="100" t="s">
        <v>764</v>
      </c>
      <c r="E281" s="169" t="s">
        <v>810</v>
      </c>
      <c r="F281" s="169" t="s">
        <v>678</v>
      </c>
      <c r="G281" s="169" t="s">
        <v>1046</v>
      </c>
      <c r="H281" s="169" t="s">
        <v>1214</v>
      </c>
      <c r="I281" s="167">
        <f>9610+11315+10230+13795+9145+13330+6510+14880+13950+13020</f>
        <v>115785</v>
      </c>
      <c r="J281" s="166"/>
    </row>
    <row r="282" spans="2:10" ht="25.5">
      <c r="B282" s="84">
        <v>275</v>
      </c>
      <c r="C282" s="168">
        <v>45261</v>
      </c>
      <c r="D282" s="100" t="s">
        <v>764</v>
      </c>
      <c r="E282" s="169" t="s">
        <v>773</v>
      </c>
      <c r="F282" s="169" t="s">
        <v>863</v>
      </c>
      <c r="G282" s="169" t="s">
        <v>976</v>
      </c>
      <c r="H282" s="169" t="s">
        <v>1147</v>
      </c>
      <c r="I282" s="167">
        <v>3360.03</v>
      </c>
      <c r="J282" s="166"/>
    </row>
    <row r="283" spans="2:10" ht="25.5">
      <c r="B283" s="84">
        <v>276</v>
      </c>
      <c r="C283" s="168">
        <v>45258</v>
      </c>
      <c r="D283" s="100" t="s">
        <v>764</v>
      </c>
      <c r="E283" s="169" t="s">
        <v>799</v>
      </c>
      <c r="F283" s="169" t="s">
        <v>914</v>
      </c>
      <c r="G283" s="169" t="s">
        <v>1039</v>
      </c>
      <c r="H283" s="169" t="s">
        <v>1207</v>
      </c>
      <c r="I283" s="166">
        <v>5857.9</v>
      </c>
      <c r="J283" s="166"/>
    </row>
    <row r="284" spans="2:10" ht="102">
      <c r="B284" s="84">
        <v>277</v>
      </c>
      <c r="C284" s="170">
        <v>45259</v>
      </c>
      <c r="D284" s="100" t="s">
        <v>764</v>
      </c>
      <c r="E284" s="169" t="s">
        <v>807</v>
      </c>
      <c r="F284" s="169" t="s">
        <v>920</v>
      </c>
      <c r="G284" s="169" t="s">
        <v>1066</v>
      </c>
      <c r="H284" s="169" t="s">
        <v>1230</v>
      </c>
      <c r="I284" s="167">
        <v>83232.85</v>
      </c>
      <c r="J284" s="166"/>
    </row>
    <row r="285" spans="2:10" ht="63.75">
      <c r="B285" s="84">
        <v>278</v>
      </c>
      <c r="C285" s="170">
        <v>45261</v>
      </c>
      <c r="D285" s="100" t="s">
        <v>764</v>
      </c>
      <c r="E285" s="169" t="s">
        <v>842</v>
      </c>
      <c r="F285" s="169" t="s">
        <v>951</v>
      </c>
      <c r="G285" s="169" t="s">
        <v>1104</v>
      </c>
      <c r="H285" s="169" t="s">
        <v>1260</v>
      </c>
      <c r="I285" s="167">
        <v>33647.7</v>
      </c>
      <c r="J285" s="166"/>
    </row>
    <row r="286" spans="2:10" ht="25.5">
      <c r="B286" s="84">
        <v>279</v>
      </c>
      <c r="C286" s="170">
        <v>45230</v>
      </c>
      <c r="D286" s="100" t="s">
        <v>764</v>
      </c>
      <c r="E286" s="169" t="s">
        <v>772</v>
      </c>
      <c r="F286" s="169" t="s">
        <v>862</v>
      </c>
      <c r="G286" s="169" t="s">
        <v>975</v>
      </c>
      <c r="H286" s="169" t="s">
        <v>1146</v>
      </c>
      <c r="I286" s="167">
        <v>1825</v>
      </c>
      <c r="J286" s="166"/>
    </row>
    <row r="287" spans="2:10" ht="25.5">
      <c r="B287" s="84">
        <v>280</v>
      </c>
      <c r="C287" s="168">
        <v>45265</v>
      </c>
      <c r="D287" s="100" t="s">
        <v>764</v>
      </c>
      <c r="E287" s="169" t="s">
        <v>778</v>
      </c>
      <c r="F287" s="169" t="s">
        <v>881</v>
      </c>
      <c r="G287" s="169" t="s">
        <v>997</v>
      </c>
      <c r="H287" s="169" t="s">
        <v>1168</v>
      </c>
      <c r="I287" s="167">
        <v>143.96</v>
      </c>
      <c r="J287" s="166"/>
    </row>
    <row r="288" spans="2:10" ht="38.25">
      <c r="B288" s="84">
        <v>281</v>
      </c>
      <c r="C288" s="168">
        <v>45266</v>
      </c>
      <c r="D288" s="100" t="s">
        <v>764</v>
      </c>
      <c r="E288" s="169" t="s">
        <v>778</v>
      </c>
      <c r="F288" s="169" t="s">
        <v>881</v>
      </c>
      <c r="G288" s="169" t="s">
        <v>997</v>
      </c>
      <c r="H288" s="169" t="s">
        <v>1168</v>
      </c>
      <c r="I288" s="167">
        <v>2737.6</v>
      </c>
      <c r="J288" s="166"/>
    </row>
    <row r="289" spans="2:10" ht="38.25">
      <c r="B289" s="84">
        <v>282</v>
      </c>
      <c r="C289" s="170">
        <v>45265</v>
      </c>
      <c r="D289" s="100" t="s">
        <v>764</v>
      </c>
      <c r="E289" s="169" t="s">
        <v>778</v>
      </c>
      <c r="F289" s="169" t="s">
        <v>868</v>
      </c>
      <c r="G289" s="169" t="s">
        <v>981</v>
      </c>
      <c r="H289" s="169" t="s">
        <v>1152</v>
      </c>
      <c r="I289" s="166">
        <v>2360</v>
      </c>
      <c r="J289" s="166"/>
    </row>
    <row r="290" spans="2:10" ht="51">
      <c r="B290" s="84">
        <v>283</v>
      </c>
      <c r="C290" s="170">
        <v>45261</v>
      </c>
      <c r="D290" s="100" t="s">
        <v>764</v>
      </c>
      <c r="E290" s="169" t="s">
        <v>843</v>
      </c>
      <c r="F290" s="169" t="s">
        <v>703</v>
      </c>
      <c r="G290" s="169" t="s">
        <v>1105</v>
      </c>
      <c r="H290" s="169" t="s">
        <v>1261</v>
      </c>
      <c r="I290" s="167">
        <f>68777.43+6855.8</f>
        <v>75633.23</v>
      </c>
      <c r="J290" s="166"/>
    </row>
    <row r="291" spans="2:10" ht="25.5">
      <c r="B291" s="84">
        <v>284</v>
      </c>
      <c r="C291" s="168">
        <v>45266</v>
      </c>
      <c r="D291" s="100" t="s">
        <v>764</v>
      </c>
      <c r="E291" s="169" t="s">
        <v>789</v>
      </c>
      <c r="F291" s="169" t="s">
        <v>889</v>
      </c>
      <c r="G291" s="169" t="s">
        <v>1007</v>
      </c>
      <c r="H291" s="169" t="s">
        <v>1178</v>
      </c>
      <c r="I291" s="167">
        <v>15200</v>
      </c>
      <c r="J291" s="166"/>
    </row>
    <row r="292" spans="2:10" ht="51">
      <c r="B292" s="84">
        <v>285</v>
      </c>
      <c r="C292" s="168">
        <v>45261</v>
      </c>
      <c r="D292" s="100" t="s">
        <v>764</v>
      </c>
      <c r="E292" s="169" t="s">
        <v>778</v>
      </c>
      <c r="F292" s="169" t="s">
        <v>907</v>
      </c>
      <c r="G292" s="169" t="s">
        <v>1029</v>
      </c>
      <c r="H292" s="169" t="s">
        <v>1198</v>
      </c>
      <c r="I292" s="167">
        <v>82646</v>
      </c>
      <c r="J292" s="166"/>
    </row>
    <row r="293" spans="2:10" ht="25.5">
      <c r="B293" s="84">
        <v>286</v>
      </c>
      <c r="C293" s="168">
        <v>45264</v>
      </c>
      <c r="D293" s="100" t="s">
        <v>764</v>
      </c>
      <c r="E293" s="169" t="s">
        <v>824</v>
      </c>
      <c r="F293" s="169" t="s">
        <v>409</v>
      </c>
      <c r="G293" s="169" t="s">
        <v>1070</v>
      </c>
      <c r="H293" s="169" t="s">
        <v>423</v>
      </c>
      <c r="I293" s="167">
        <v>11666.66</v>
      </c>
      <c r="J293" s="166"/>
    </row>
    <row r="294" spans="2:10" ht="25.5">
      <c r="B294" s="84">
        <v>287</v>
      </c>
      <c r="C294" s="168">
        <v>45265</v>
      </c>
      <c r="D294" s="100" t="s">
        <v>764</v>
      </c>
      <c r="E294" s="169" t="s">
        <v>778</v>
      </c>
      <c r="F294" s="169" t="s">
        <v>881</v>
      </c>
      <c r="G294" s="169" t="s">
        <v>997</v>
      </c>
      <c r="H294" s="169" t="s">
        <v>1168</v>
      </c>
      <c r="I294" s="167">
        <v>2624.32</v>
      </c>
      <c r="J294" s="166"/>
    </row>
    <row r="295" spans="2:10" ht="25.5">
      <c r="B295" s="84">
        <v>288</v>
      </c>
      <c r="C295" s="168">
        <v>45265</v>
      </c>
      <c r="D295" s="100" t="s">
        <v>764</v>
      </c>
      <c r="E295" s="169" t="s">
        <v>778</v>
      </c>
      <c r="F295" s="169" t="s">
        <v>883</v>
      </c>
      <c r="G295" s="169" t="s">
        <v>1001</v>
      </c>
      <c r="H295" s="169" t="s">
        <v>1172</v>
      </c>
      <c r="I295" s="167">
        <v>300</v>
      </c>
      <c r="J295" s="166"/>
    </row>
    <row r="296" spans="2:10" ht="38.25">
      <c r="B296" s="84">
        <v>289</v>
      </c>
      <c r="C296" s="168">
        <v>45266</v>
      </c>
      <c r="D296" s="100" t="s">
        <v>764</v>
      </c>
      <c r="E296" s="169" t="s">
        <v>778</v>
      </c>
      <c r="F296" s="169" t="s">
        <v>881</v>
      </c>
      <c r="G296" s="169" t="s">
        <v>997</v>
      </c>
      <c r="H296" s="169" t="s">
        <v>1262</v>
      </c>
      <c r="I296" s="167">
        <v>3811.4</v>
      </c>
      <c r="J296" s="166"/>
    </row>
    <row r="297" spans="2:10" ht="38.25">
      <c r="B297" s="84">
        <v>290</v>
      </c>
      <c r="C297" s="170">
        <v>45261</v>
      </c>
      <c r="D297" s="100" t="s">
        <v>764</v>
      </c>
      <c r="E297" s="169" t="s">
        <v>844</v>
      </c>
      <c r="F297" s="169" t="s">
        <v>952</v>
      </c>
      <c r="G297" s="169" t="s">
        <v>1106</v>
      </c>
      <c r="H297" s="169" t="s">
        <v>1263</v>
      </c>
      <c r="I297" s="167">
        <v>22500</v>
      </c>
      <c r="J297" s="166"/>
    </row>
    <row r="298" spans="2:10" ht="76.5">
      <c r="B298" s="84">
        <v>291</v>
      </c>
      <c r="C298" s="168">
        <v>45258</v>
      </c>
      <c r="D298" s="100" t="s">
        <v>764</v>
      </c>
      <c r="E298" s="169" t="s">
        <v>817</v>
      </c>
      <c r="F298" s="169" t="s">
        <v>922</v>
      </c>
      <c r="G298" s="169" t="s">
        <v>1051</v>
      </c>
      <c r="H298" s="169" t="s">
        <v>1217</v>
      </c>
      <c r="I298" s="167">
        <v>268809.86</v>
      </c>
      <c r="J298" s="166"/>
    </row>
    <row r="299" spans="2:10" ht="38.25">
      <c r="B299" s="84">
        <v>292</v>
      </c>
      <c r="C299" s="168">
        <v>45271</v>
      </c>
      <c r="D299" s="100" t="s">
        <v>764</v>
      </c>
      <c r="E299" s="169" t="s">
        <v>789</v>
      </c>
      <c r="F299" s="169" t="s">
        <v>884</v>
      </c>
      <c r="G299" s="169" t="s">
        <v>1002</v>
      </c>
      <c r="H299" s="169" t="s">
        <v>1173</v>
      </c>
      <c r="I299" s="167">
        <v>9750</v>
      </c>
      <c r="J299" s="166"/>
    </row>
    <row r="300" spans="2:10" ht="38.25">
      <c r="B300" s="84">
        <v>293</v>
      </c>
      <c r="C300" s="170">
        <v>45271</v>
      </c>
      <c r="D300" s="100" t="s">
        <v>764</v>
      </c>
      <c r="E300" s="169" t="s">
        <v>777</v>
      </c>
      <c r="F300" s="169" t="s">
        <v>867</v>
      </c>
      <c r="G300" s="169" t="s">
        <v>980</v>
      </c>
      <c r="H300" s="169" t="s">
        <v>1151</v>
      </c>
      <c r="I300" s="166">
        <v>3298.75</v>
      </c>
      <c r="J300" s="166"/>
    </row>
    <row r="301" spans="2:10" ht="25.5">
      <c r="B301" s="84">
        <v>294</v>
      </c>
      <c r="C301" s="168">
        <v>45271</v>
      </c>
      <c r="D301" s="100" t="s">
        <v>764</v>
      </c>
      <c r="E301" s="169" t="s">
        <v>782</v>
      </c>
      <c r="F301" s="169" t="s">
        <v>878</v>
      </c>
      <c r="G301" s="169" t="s">
        <v>994</v>
      </c>
      <c r="H301" s="169" t="s">
        <v>1165</v>
      </c>
      <c r="I301" s="167">
        <v>791.44</v>
      </c>
      <c r="J301" s="166"/>
    </row>
    <row r="302" spans="2:10" ht="25.5">
      <c r="B302" s="84">
        <v>295</v>
      </c>
      <c r="C302" s="168">
        <v>45271</v>
      </c>
      <c r="D302" s="100" t="s">
        <v>764</v>
      </c>
      <c r="E302" s="169" t="s">
        <v>791</v>
      </c>
      <c r="F302" s="169" t="s">
        <v>887</v>
      </c>
      <c r="G302" s="169" t="s">
        <v>1005</v>
      </c>
      <c r="H302" s="169" t="s">
        <v>1176</v>
      </c>
      <c r="I302" s="166">
        <v>5428</v>
      </c>
      <c r="J302" s="166"/>
    </row>
    <row r="303" spans="2:10" ht="63.75">
      <c r="B303" s="84">
        <v>296</v>
      </c>
      <c r="C303" s="168">
        <v>45271</v>
      </c>
      <c r="D303" s="100" t="s">
        <v>764</v>
      </c>
      <c r="E303" s="169" t="s">
        <v>781</v>
      </c>
      <c r="F303" s="169" t="s">
        <v>872</v>
      </c>
      <c r="G303" s="169" t="s">
        <v>985</v>
      </c>
      <c r="H303" s="169" t="s">
        <v>1156</v>
      </c>
      <c r="I303" s="167">
        <v>58666.72</v>
      </c>
      <c r="J303" s="166"/>
    </row>
    <row r="304" spans="2:10" ht="38.25">
      <c r="B304" s="84">
        <v>297</v>
      </c>
      <c r="C304" s="168">
        <v>45271</v>
      </c>
      <c r="D304" s="100" t="s">
        <v>764</v>
      </c>
      <c r="E304" s="169" t="s">
        <v>830</v>
      </c>
      <c r="F304" s="169" t="s">
        <v>934</v>
      </c>
      <c r="G304" s="169" t="s">
        <v>1077</v>
      </c>
      <c r="H304" s="169" t="s">
        <v>1239</v>
      </c>
      <c r="I304" s="167">
        <v>13000</v>
      </c>
      <c r="J304" s="166"/>
    </row>
    <row r="305" spans="2:10" ht="25.5">
      <c r="B305" s="84">
        <v>298</v>
      </c>
      <c r="C305" s="170">
        <v>45257</v>
      </c>
      <c r="D305" s="100" t="s">
        <v>764</v>
      </c>
      <c r="E305" s="169" t="s">
        <v>845</v>
      </c>
      <c r="F305" s="169" t="s">
        <v>670</v>
      </c>
      <c r="G305" s="169" t="s">
        <v>1107</v>
      </c>
      <c r="H305" s="169" t="s">
        <v>1264</v>
      </c>
      <c r="I305" s="167">
        <v>9800</v>
      </c>
      <c r="J305" s="166"/>
    </row>
    <row r="306" spans="2:10" ht="38.25">
      <c r="B306" s="84">
        <v>299</v>
      </c>
      <c r="C306" s="170">
        <v>45271</v>
      </c>
      <c r="D306" s="100" t="s">
        <v>764</v>
      </c>
      <c r="E306" s="169" t="s">
        <v>778</v>
      </c>
      <c r="F306" s="169" t="s">
        <v>691</v>
      </c>
      <c r="G306" s="169" t="s">
        <v>1108</v>
      </c>
      <c r="H306" s="169" t="s">
        <v>1265</v>
      </c>
      <c r="I306" s="167">
        <v>2400</v>
      </c>
      <c r="J306" s="166"/>
    </row>
    <row r="307" spans="2:10" ht="38.25">
      <c r="B307" s="84">
        <v>300</v>
      </c>
      <c r="C307" s="168">
        <v>45272</v>
      </c>
      <c r="D307" s="100" t="s">
        <v>764</v>
      </c>
      <c r="E307" s="169" t="s">
        <v>778</v>
      </c>
      <c r="F307" s="169" t="s">
        <v>881</v>
      </c>
      <c r="G307" s="169" t="s">
        <v>997</v>
      </c>
      <c r="H307" s="169" t="s">
        <v>1262</v>
      </c>
      <c r="I307" s="167">
        <v>4920.6</v>
      </c>
      <c r="J307" s="166"/>
    </row>
    <row r="308" spans="2:10" ht="25.5">
      <c r="B308" s="84">
        <v>301</v>
      </c>
      <c r="C308" s="168">
        <v>45272</v>
      </c>
      <c r="D308" s="100" t="s">
        <v>764</v>
      </c>
      <c r="E308" s="169" t="s">
        <v>778</v>
      </c>
      <c r="F308" s="169" t="s">
        <v>881</v>
      </c>
      <c r="G308" s="169" t="s">
        <v>997</v>
      </c>
      <c r="H308" s="169" t="s">
        <v>1262</v>
      </c>
      <c r="I308" s="167">
        <v>4904.08</v>
      </c>
      <c r="J308" s="166"/>
    </row>
    <row r="309" spans="2:10" ht="25.5">
      <c r="B309" s="84">
        <v>302</v>
      </c>
      <c r="C309" s="168">
        <v>45272</v>
      </c>
      <c r="D309" s="100" t="s">
        <v>764</v>
      </c>
      <c r="E309" s="169" t="s">
        <v>778</v>
      </c>
      <c r="F309" s="169" t="s">
        <v>881</v>
      </c>
      <c r="G309" s="169" t="s">
        <v>997</v>
      </c>
      <c r="H309" s="169" t="s">
        <v>1262</v>
      </c>
      <c r="I309" s="167">
        <v>1122.18</v>
      </c>
      <c r="J309" s="166"/>
    </row>
    <row r="310" spans="2:10" ht="38.25">
      <c r="B310" s="84">
        <v>303</v>
      </c>
      <c r="C310" s="168">
        <v>45272</v>
      </c>
      <c r="D310" s="100" t="s">
        <v>764</v>
      </c>
      <c r="E310" s="169" t="s">
        <v>778</v>
      </c>
      <c r="F310" s="169" t="s">
        <v>881</v>
      </c>
      <c r="G310" s="169" t="s">
        <v>997</v>
      </c>
      <c r="H310" s="169" t="s">
        <v>1262</v>
      </c>
      <c r="I310" s="167">
        <v>4861.6</v>
      </c>
      <c r="J310" s="166"/>
    </row>
    <row r="311" spans="2:10" ht="38.25">
      <c r="B311" s="84">
        <v>304</v>
      </c>
      <c r="C311" s="168">
        <v>45272</v>
      </c>
      <c r="D311" s="100" t="s">
        <v>764</v>
      </c>
      <c r="E311" s="169" t="s">
        <v>778</v>
      </c>
      <c r="F311" s="169" t="s">
        <v>881</v>
      </c>
      <c r="G311" s="169" t="s">
        <v>997</v>
      </c>
      <c r="H311" s="169" t="s">
        <v>1262</v>
      </c>
      <c r="I311" s="167">
        <v>826</v>
      </c>
      <c r="J311" s="166"/>
    </row>
    <row r="312" spans="2:10" ht="25.5">
      <c r="B312" s="84">
        <v>305</v>
      </c>
      <c r="C312" s="168">
        <v>45272</v>
      </c>
      <c r="D312" s="100" t="s">
        <v>764</v>
      </c>
      <c r="E312" s="169" t="s">
        <v>778</v>
      </c>
      <c r="F312" s="169" t="s">
        <v>881</v>
      </c>
      <c r="G312" s="169" t="s">
        <v>997</v>
      </c>
      <c r="H312" s="169" t="s">
        <v>1262</v>
      </c>
      <c r="I312" s="167">
        <v>885</v>
      </c>
      <c r="J312" s="166"/>
    </row>
    <row r="313" spans="2:10" ht="25.5">
      <c r="B313" s="84">
        <v>306</v>
      </c>
      <c r="C313" s="168">
        <v>45272</v>
      </c>
      <c r="D313" s="100" t="s">
        <v>764</v>
      </c>
      <c r="E313" s="169" t="s">
        <v>778</v>
      </c>
      <c r="F313" s="169" t="s">
        <v>881</v>
      </c>
      <c r="G313" s="169" t="s">
        <v>997</v>
      </c>
      <c r="H313" s="169" t="s">
        <v>1262</v>
      </c>
      <c r="I313" s="167">
        <v>767</v>
      </c>
      <c r="J313" s="166"/>
    </row>
    <row r="314" spans="2:10" ht="38.25">
      <c r="B314" s="84">
        <v>307</v>
      </c>
      <c r="C314" s="168">
        <v>45272</v>
      </c>
      <c r="D314" s="100" t="s">
        <v>764</v>
      </c>
      <c r="E314" s="169" t="s">
        <v>778</v>
      </c>
      <c r="F314" s="169" t="s">
        <v>881</v>
      </c>
      <c r="G314" s="169" t="s">
        <v>997</v>
      </c>
      <c r="H314" s="169" t="s">
        <v>1262</v>
      </c>
      <c r="I314" s="167">
        <v>743.4</v>
      </c>
      <c r="J314" s="166"/>
    </row>
    <row r="315" spans="2:10" ht="25.5">
      <c r="B315" s="84">
        <v>308</v>
      </c>
      <c r="C315" s="168">
        <v>45272</v>
      </c>
      <c r="D315" s="100" t="s">
        <v>764</v>
      </c>
      <c r="E315" s="169" t="s">
        <v>778</v>
      </c>
      <c r="F315" s="169" t="s">
        <v>881</v>
      </c>
      <c r="G315" s="169" t="s">
        <v>997</v>
      </c>
      <c r="H315" s="169" t="s">
        <v>1262</v>
      </c>
      <c r="I315" s="167">
        <v>4379.99</v>
      </c>
      <c r="J315" s="166"/>
    </row>
    <row r="316" spans="2:10" ht="12.75">
      <c r="B316" s="84">
        <v>309</v>
      </c>
      <c r="C316" s="168">
        <v>45266</v>
      </c>
      <c r="D316" s="100" t="s">
        <v>764</v>
      </c>
      <c r="E316" s="169" t="s">
        <v>773</v>
      </c>
      <c r="F316" s="169" t="s">
        <v>953</v>
      </c>
      <c r="G316" s="169" t="s">
        <v>1109</v>
      </c>
      <c r="H316" s="169" t="s">
        <v>1266</v>
      </c>
      <c r="I316" s="166">
        <v>1086</v>
      </c>
      <c r="J316" s="166"/>
    </row>
    <row r="317" spans="2:10" ht="25.5">
      <c r="B317" s="84">
        <v>310</v>
      </c>
      <c r="C317" s="168">
        <v>45271</v>
      </c>
      <c r="D317" s="100" t="s">
        <v>764</v>
      </c>
      <c r="E317" s="169" t="s">
        <v>774</v>
      </c>
      <c r="F317" s="169" t="s">
        <v>864</v>
      </c>
      <c r="G317" s="169" t="s">
        <v>977</v>
      </c>
      <c r="H317" s="169" t="s">
        <v>1148</v>
      </c>
      <c r="I317" s="167">
        <v>4664</v>
      </c>
      <c r="J317" s="166"/>
    </row>
    <row r="318" spans="2:10" ht="38.25">
      <c r="B318" s="84">
        <v>311</v>
      </c>
      <c r="C318" s="173">
        <v>45272</v>
      </c>
      <c r="D318" s="100" t="s">
        <v>764</v>
      </c>
      <c r="E318" s="169" t="s">
        <v>796</v>
      </c>
      <c r="F318" s="169" t="s">
        <v>892</v>
      </c>
      <c r="G318" s="169" t="s">
        <v>1011</v>
      </c>
      <c r="H318" s="169" t="s">
        <v>1182</v>
      </c>
      <c r="I318" s="166">
        <v>33324.2</v>
      </c>
      <c r="J318" s="166"/>
    </row>
    <row r="319" spans="2:10" ht="25.5">
      <c r="B319" s="84">
        <v>312</v>
      </c>
      <c r="C319" s="170">
        <v>45243</v>
      </c>
      <c r="D319" s="100" t="s">
        <v>764</v>
      </c>
      <c r="E319" s="169" t="s">
        <v>792</v>
      </c>
      <c r="F319" s="171" t="s">
        <v>888</v>
      </c>
      <c r="G319" s="171" t="s">
        <v>1006</v>
      </c>
      <c r="H319" s="171" t="s">
        <v>1177</v>
      </c>
      <c r="I319" s="167">
        <v>3300.01</v>
      </c>
      <c r="J319" s="167"/>
    </row>
    <row r="320" spans="2:10" ht="38.25">
      <c r="B320" s="84">
        <v>313</v>
      </c>
      <c r="C320" s="168">
        <v>45272</v>
      </c>
      <c r="D320" s="100" t="s">
        <v>764</v>
      </c>
      <c r="E320" s="169" t="s">
        <v>826</v>
      </c>
      <c r="F320" s="169" t="s">
        <v>908</v>
      </c>
      <c r="G320" s="169" t="s">
        <v>1073</v>
      </c>
      <c r="H320" s="169" t="s">
        <v>1236</v>
      </c>
      <c r="I320" s="167">
        <v>7361</v>
      </c>
      <c r="J320" s="166"/>
    </row>
    <row r="321" spans="2:10" ht="38.25">
      <c r="B321" s="84">
        <v>314</v>
      </c>
      <c r="C321" s="170">
        <v>45273</v>
      </c>
      <c r="D321" s="100" t="s">
        <v>764</v>
      </c>
      <c r="E321" s="169" t="s">
        <v>802</v>
      </c>
      <c r="F321" s="169" t="s">
        <v>900</v>
      </c>
      <c r="G321" s="169" t="s">
        <v>1020</v>
      </c>
      <c r="H321" s="169" t="s">
        <v>1191</v>
      </c>
      <c r="I321" s="167">
        <v>3950</v>
      </c>
      <c r="J321" s="166"/>
    </row>
    <row r="322" spans="2:10" ht="38.25">
      <c r="B322" s="84">
        <v>315</v>
      </c>
      <c r="C322" s="168">
        <v>45243</v>
      </c>
      <c r="D322" s="100" t="s">
        <v>764</v>
      </c>
      <c r="E322" s="169" t="s">
        <v>801</v>
      </c>
      <c r="F322" s="169" t="s">
        <v>899</v>
      </c>
      <c r="G322" s="169" t="s">
        <v>1019</v>
      </c>
      <c r="H322" s="169" t="s">
        <v>1190</v>
      </c>
      <c r="I322" s="166">
        <v>3680</v>
      </c>
      <c r="J322" s="166"/>
    </row>
    <row r="323" spans="2:10" ht="25.5">
      <c r="B323" s="84">
        <v>316</v>
      </c>
      <c r="C323" s="170">
        <v>45273</v>
      </c>
      <c r="D323" s="100" t="s">
        <v>764</v>
      </c>
      <c r="E323" s="169" t="s">
        <v>845</v>
      </c>
      <c r="F323" s="169" t="s">
        <v>670</v>
      </c>
      <c r="G323" s="169" t="s">
        <v>1107</v>
      </c>
      <c r="H323" s="169" t="s">
        <v>1264</v>
      </c>
      <c r="I323" s="167">
        <v>9800</v>
      </c>
      <c r="J323" s="166"/>
    </row>
    <row r="324" spans="2:10" ht="25.5">
      <c r="B324" s="84">
        <v>317</v>
      </c>
      <c r="C324" s="168">
        <v>45273</v>
      </c>
      <c r="D324" s="100" t="s">
        <v>764</v>
      </c>
      <c r="E324" s="171" t="s">
        <v>791</v>
      </c>
      <c r="F324" s="169" t="s">
        <v>902</v>
      </c>
      <c r="G324" s="171" t="s">
        <v>1068</v>
      </c>
      <c r="H324" s="171" t="s">
        <v>1232</v>
      </c>
      <c r="I324" s="167">
        <v>2608.37</v>
      </c>
      <c r="J324" s="166"/>
    </row>
    <row r="325" spans="2:10" ht="38.25">
      <c r="B325" s="84">
        <v>318</v>
      </c>
      <c r="C325" s="168">
        <v>45273</v>
      </c>
      <c r="D325" s="100" t="s">
        <v>764</v>
      </c>
      <c r="E325" s="169" t="s">
        <v>795</v>
      </c>
      <c r="F325" s="169" t="s">
        <v>714</v>
      </c>
      <c r="G325" s="169" t="s">
        <v>1010</v>
      </c>
      <c r="H325" s="169" t="s">
        <v>1181</v>
      </c>
      <c r="I325" s="167">
        <v>2000</v>
      </c>
      <c r="J325" s="166"/>
    </row>
    <row r="326" spans="2:10" ht="25.5">
      <c r="B326" s="84">
        <v>319</v>
      </c>
      <c r="C326" s="168">
        <v>45273</v>
      </c>
      <c r="D326" s="100" t="s">
        <v>764</v>
      </c>
      <c r="E326" s="169" t="s">
        <v>836</v>
      </c>
      <c r="F326" s="169" t="s">
        <v>902</v>
      </c>
      <c r="G326" s="169" t="s">
        <v>1022</v>
      </c>
      <c r="H326" s="169" t="s">
        <v>1193</v>
      </c>
      <c r="I326" s="167">
        <v>2037.96</v>
      </c>
      <c r="J326" s="166"/>
    </row>
    <row r="327" spans="2:10" ht="25.5">
      <c r="B327" s="84">
        <v>320</v>
      </c>
      <c r="C327" s="170">
        <v>45273</v>
      </c>
      <c r="D327" s="100" t="s">
        <v>764</v>
      </c>
      <c r="E327" s="169" t="s">
        <v>795</v>
      </c>
      <c r="F327" s="171" t="s">
        <v>893</v>
      </c>
      <c r="G327" s="171" t="s">
        <v>1013</v>
      </c>
      <c r="H327" s="171" t="s">
        <v>1184</v>
      </c>
      <c r="I327" s="167">
        <v>20825.94</v>
      </c>
      <c r="J327" s="167"/>
    </row>
    <row r="328" spans="2:10" ht="25.5">
      <c r="B328" s="84">
        <v>321</v>
      </c>
      <c r="C328" s="168">
        <v>45273</v>
      </c>
      <c r="D328" s="100" t="s">
        <v>764</v>
      </c>
      <c r="E328" s="169" t="s">
        <v>795</v>
      </c>
      <c r="F328" s="169" t="s">
        <v>936</v>
      </c>
      <c r="G328" s="169" t="s">
        <v>1079</v>
      </c>
      <c r="H328" s="169" t="s">
        <v>1241</v>
      </c>
      <c r="I328" s="167">
        <v>72352.27</v>
      </c>
      <c r="J328" s="166"/>
    </row>
    <row r="329" spans="2:10" ht="38.25">
      <c r="B329" s="84">
        <v>322</v>
      </c>
      <c r="C329" s="168">
        <v>45271</v>
      </c>
      <c r="D329" s="100" t="s">
        <v>764</v>
      </c>
      <c r="E329" s="169" t="s">
        <v>841</v>
      </c>
      <c r="F329" s="169" t="s">
        <v>954</v>
      </c>
      <c r="G329" s="169" t="s">
        <v>1110</v>
      </c>
      <c r="H329" s="169" t="s">
        <v>1267</v>
      </c>
      <c r="I329" s="167">
        <v>34650</v>
      </c>
      <c r="J329" s="166"/>
    </row>
    <row r="330" spans="2:10" ht="51">
      <c r="B330" s="84">
        <v>323</v>
      </c>
      <c r="C330" s="168">
        <v>45273</v>
      </c>
      <c r="D330" s="100" t="s">
        <v>764</v>
      </c>
      <c r="E330" s="169" t="s">
        <v>778</v>
      </c>
      <c r="F330" s="169" t="s">
        <v>918</v>
      </c>
      <c r="G330" s="169" t="s">
        <v>1044</v>
      </c>
      <c r="H330" s="169" t="s">
        <v>1212</v>
      </c>
      <c r="I330" s="167">
        <v>9600</v>
      </c>
      <c r="J330" s="166"/>
    </row>
    <row r="331" spans="2:10" ht="89.25">
      <c r="B331" s="84">
        <v>324</v>
      </c>
      <c r="C331" s="168">
        <v>45265</v>
      </c>
      <c r="D331" s="100" t="s">
        <v>764</v>
      </c>
      <c r="E331" s="169" t="s">
        <v>807</v>
      </c>
      <c r="F331" s="169" t="s">
        <v>928</v>
      </c>
      <c r="G331" s="169" t="s">
        <v>1111</v>
      </c>
      <c r="H331" s="169" t="s">
        <v>1268</v>
      </c>
      <c r="I331" s="167">
        <v>19253.54</v>
      </c>
      <c r="J331" s="166"/>
    </row>
    <row r="332" spans="2:10" ht="25.5">
      <c r="B332" s="84">
        <v>325</v>
      </c>
      <c r="C332" s="168">
        <v>45273</v>
      </c>
      <c r="D332" s="100" t="s">
        <v>764</v>
      </c>
      <c r="E332" s="169" t="s">
        <v>778</v>
      </c>
      <c r="F332" s="169" t="s">
        <v>937</v>
      </c>
      <c r="G332" s="169" t="s">
        <v>1080</v>
      </c>
      <c r="H332" s="169" t="s">
        <v>1242</v>
      </c>
      <c r="I332" s="167">
        <v>580</v>
      </c>
      <c r="J332" s="166"/>
    </row>
    <row r="333" spans="2:10" ht="25.5">
      <c r="B333" s="84">
        <v>326</v>
      </c>
      <c r="C333" s="168">
        <v>45272</v>
      </c>
      <c r="D333" s="100" t="s">
        <v>764</v>
      </c>
      <c r="E333" s="169" t="s">
        <v>846</v>
      </c>
      <c r="F333" s="169" t="s">
        <v>915</v>
      </c>
      <c r="G333" s="169" t="s">
        <v>1112</v>
      </c>
      <c r="H333" s="169" t="s">
        <v>1269</v>
      </c>
      <c r="I333" s="167">
        <v>39599.98</v>
      </c>
      <c r="J333" s="166"/>
    </row>
    <row r="334" spans="2:10" ht="25.5">
      <c r="B334" s="84">
        <v>327</v>
      </c>
      <c r="C334" s="168">
        <v>45248</v>
      </c>
      <c r="D334" s="100" t="s">
        <v>764</v>
      </c>
      <c r="E334" s="169" t="s">
        <v>778</v>
      </c>
      <c r="F334" s="169" t="s">
        <v>673</v>
      </c>
      <c r="G334" s="169" t="s">
        <v>1091</v>
      </c>
      <c r="H334" s="169" t="s">
        <v>1252</v>
      </c>
      <c r="I334" s="167">
        <v>2500</v>
      </c>
      <c r="J334" s="166"/>
    </row>
    <row r="335" spans="2:10" ht="25.5">
      <c r="B335" s="84">
        <v>328</v>
      </c>
      <c r="C335" s="168">
        <v>45273</v>
      </c>
      <c r="D335" s="100" t="s">
        <v>764</v>
      </c>
      <c r="E335" s="169" t="s">
        <v>788</v>
      </c>
      <c r="F335" s="169" t="s">
        <v>679</v>
      </c>
      <c r="G335" s="169" t="s">
        <v>1113</v>
      </c>
      <c r="H335" s="169" t="s">
        <v>1270</v>
      </c>
      <c r="I335" s="167">
        <v>13200</v>
      </c>
      <c r="J335" s="166"/>
    </row>
    <row r="336" spans="2:10" ht="25.5">
      <c r="B336" s="84">
        <v>329</v>
      </c>
      <c r="C336" s="170">
        <v>45273</v>
      </c>
      <c r="D336" s="100" t="s">
        <v>764</v>
      </c>
      <c r="E336" s="169" t="s">
        <v>847</v>
      </c>
      <c r="F336" s="169" t="s">
        <v>912</v>
      </c>
      <c r="G336" s="169" t="s">
        <v>1035</v>
      </c>
      <c r="H336" s="169" t="s">
        <v>1204</v>
      </c>
      <c r="I336" s="167">
        <v>3300</v>
      </c>
      <c r="J336" s="166"/>
    </row>
    <row r="337" spans="2:10" ht="25.5">
      <c r="B337" s="84">
        <v>330</v>
      </c>
      <c r="C337" s="170">
        <v>45264</v>
      </c>
      <c r="D337" s="100" t="s">
        <v>764</v>
      </c>
      <c r="E337" s="169" t="s">
        <v>794</v>
      </c>
      <c r="F337" s="169" t="s">
        <v>891</v>
      </c>
      <c r="G337" s="169" t="s">
        <v>1101</v>
      </c>
      <c r="H337" s="169" t="s">
        <v>488</v>
      </c>
      <c r="I337" s="167">
        <v>1700</v>
      </c>
      <c r="J337" s="166"/>
    </row>
    <row r="338" spans="2:10" ht="25.5">
      <c r="B338" s="84">
        <v>331</v>
      </c>
      <c r="C338" s="170">
        <v>45274</v>
      </c>
      <c r="D338" s="100" t="s">
        <v>764</v>
      </c>
      <c r="E338" s="169" t="s">
        <v>794</v>
      </c>
      <c r="F338" s="169" t="s">
        <v>891</v>
      </c>
      <c r="G338" s="169" t="s">
        <v>1101</v>
      </c>
      <c r="H338" s="169" t="s">
        <v>488</v>
      </c>
      <c r="I338" s="167">
        <v>1700</v>
      </c>
      <c r="J338" s="166"/>
    </row>
    <row r="339" spans="2:10" ht="25.5">
      <c r="B339" s="84">
        <v>332</v>
      </c>
      <c r="C339" s="170">
        <v>45274</v>
      </c>
      <c r="D339" s="100" t="s">
        <v>764</v>
      </c>
      <c r="E339" s="169" t="s">
        <v>794</v>
      </c>
      <c r="F339" s="169" t="s">
        <v>891</v>
      </c>
      <c r="G339" s="169" t="s">
        <v>1101</v>
      </c>
      <c r="H339" s="169" t="s">
        <v>488</v>
      </c>
      <c r="I339" s="167">
        <v>1000</v>
      </c>
      <c r="J339" s="166"/>
    </row>
    <row r="340" spans="2:10" ht="25.5">
      <c r="B340" s="84">
        <v>333</v>
      </c>
      <c r="C340" s="170">
        <v>45274</v>
      </c>
      <c r="D340" s="100" t="s">
        <v>764</v>
      </c>
      <c r="E340" s="169" t="s">
        <v>794</v>
      </c>
      <c r="F340" s="169" t="s">
        <v>891</v>
      </c>
      <c r="G340" s="169" t="s">
        <v>1101</v>
      </c>
      <c r="H340" s="169" t="s">
        <v>488</v>
      </c>
      <c r="I340" s="167">
        <v>1000</v>
      </c>
      <c r="J340" s="166"/>
    </row>
    <row r="341" spans="2:10" ht="25.5">
      <c r="B341" s="84">
        <v>334</v>
      </c>
      <c r="C341" s="170">
        <v>45274</v>
      </c>
      <c r="D341" s="100" t="s">
        <v>764</v>
      </c>
      <c r="E341" s="169" t="s">
        <v>794</v>
      </c>
      <c r="F341" s="169" t="s">
        <v>891</v>
      </c>
      <c r="G341" s="169" t="s">
        <v>1101</v>
      </c>
      <c r="H341" s="169" t="s">
        <v>488</v>
      </c>
      <c r="I341" s="167">
        <v>1000</v>
      </c>
      <c r="J341" s="166"/>
    </row>
    <row r="342" spans="2:10" ht="25.5">
      <c r="B342" s="84">
        <v>335</v>
      </c>
      <c r="C342" s="170">
        <v>45274</v>
      </c>
      <c r="D342" s="100" t="s">
        <v>764</v>
      </c>
      <c r="E342" s="169" t="s">
        <v>794</v>
      </c>
      <c r="F342" s="169" t="s">
        <v>891</v>
      </c>
      <c r="G342" s="169" t="s">
        <v>1101</v>
      </c>
      <c r="H342" s="169" t="s">
        <v>488</v>
      </c>
      <c r="I342" s="167">
        <v>1000</v>
      </c>
      <c r="J342" s="166"/>
    </row>
    <row r="343" spans="2:10" ht="25.5">
      <c r="B343" s="84">
        <v>336</v>
      </c>
      <c r="C343" s="170">
        <v>45274</v>
      </c>
      <c r="D343" s="100" t="s">
        <v>764</v>
      </c>
      <c r="E343" s="169" t="s">
        <v>794</v>
      </c>
      <c r="F343" s="169" t="s">
        <v>891</v>
      </c>
      <c r="G343" s="169" t="s">
        <v>1101</v>
      </c>
      <c r="H343" s="169" t="s">
        <v>488</v>
      </c>
      <c r="I343" s="167">
        <v>1000</v>
      </c>
      <c r="J343" s="166"/>
    </row>
    <row r="344" spans="2:10" ht="25.5">
      <c r="B344" s="84">
        <v>337</v>
      </c>
      <c r="C344" s="170">
        <v>45273</v>
      </c>
      <c r="D344" s="100" t="s">
        <v>764</v>
      </c>
      <c r="E344" s="169" t="s">
        <v>807</v>
      </c>
      <c r="F344" s="169" t="s">
        <v>955</v>
      </c>
      <c r="G344" s="169" t="s">
        <v>1114</v>
      </c>
      <c r="H344" s="169" t="s">
        <v>1271</v>
      </c>
      <c r="I344" s="167">
        <v>1062</v>
      </c>
      <c r="J344" s="166"/>
    </row>
    <row r="345" spans="2:10" ht="25.5">
      <c r="B345" s="84">
        <v>338</v>
      </c>
      <c r="C345" s="170">
        <v>45273</v>
      </c>
      <c r="D345" s="100" t="s">
        <v>764</v>
      </c>
      <c r="E345" s="169" t="s">
        <v>807</v>
      </c>
      <c r="F345" s="169" t="s">
        <v>955</v>
      </c>
      <c r="G345" s="169" t="s">
        <v>1114</v>
      </c>
      <c r="H345" s="169" t="s">
        <v>1271</v>
      </c>
      <c r="I345" s="167">
        <v>1062</v>
      </c>
      <c r="J345" s="166"/>
    </row>
    <row r="346" spans="2:10" ht="25.5">
      <c r="B346" s="84">
        <v>339</v>
      </c>
      <c r="C346" s="170">
        <v>45273</v>
      </c>
      <c r="D346" s="100" t="s">
        <v>764</v>
      </c>
      <c r="E346" s="169" t="s">
        <v>807</v>
      </c>
      <c r="F346" s="169" t="s">
        <v>955</v>
      </c>
      <c r="G346" s="169" t="s">
        <v>1114</v>
      </c>
      <c r="H346" s="169" t="s">
        <v>1271</v>
      </c>
      <c r="I346" s="167">
        <v>1062</v>
      </c>
      <c r="J346" s="166"/>
    </row>
    <row r="347" spans="2:10" ht="25.5">
      <c r="B347" s="84">
        <v>340</v>
      </c>
      <c r="C347" s="170">
        <v>45273</v>
      </c>
      <c r="D347" s="100" t="s">
        <v>764</v>
      </c>
      <c r="E347" s="169" t="s">
        <v>807</v>
      </c>
      <c r="F347" s="169" t="s">
        <v>955</v>
      </c>
      <c r="G347" s="169" t="s">
        <v>1114</v>
      </c>
      <c r="H347" s="169" t="s">
        <v>1271</v>
      </c>
      <c r="I347" s="167">
        <v>1062</v>
      </c>
      <c r="J347" s="166"/>
    </row>
    <row r="348" spans="2:10" ht="25.5">
      <c r="B348" s="84">
        <v>341</v>
      </c>
      <c r="C348" s="170">
        <v>45273</v>
      </c>
      <c r="D348" s="100" t="s">
        <v>764</v>
      </c>
      <c r="E348" s="169" t="s">
        <v>807</v>
      </c>
      <c r="F348" s="169" t="s">
        <v>955</v>
      </c>
      <c r="G348" s="169" t="s">
        <v>1114</v>
      </c>
      <c r="H348" s="169" t="s">
        <v>1271</v>
      </c>
      <c r="I348" s="167">
        <v>1062</v>
      </c>
      <c r="J348" s="166"/>
    </row>
    <row r="349" spans="2:10" ht="25.5">
      <c r="B349" s="84">
        <v>342</v>
      </c>
      <c r="C349" s="170">
        <v>45273</v>
      </c>
      <c r="D349" s="100" t="s">
        <v>764</v>
      </c>
      <c r="E349" s="169" t="s">
        <v>807</v>
      </c>
      <c r="F349" s="169" t="s">
        <v>955</v>
      </c>
      <c r="G349" s="169" t="s">
        <v>1114</v>
      </c>
      <c r="H349" s="169" t="s">
        <v>1271</v>
      </c>
      <c r="I349" s="167">
        <v>1062</v>
      </c>
      <c r="J349" s="166"/>
    </row>
    <row r="350" spans="2:10" ht="25.5">
      <c r="B350" s="84">
        <v>343</v>
      </c>
      <c r="C350" s="170">
        <v>45273</v>
      </c>
      <c r="D350" s="100" t="s">
        <v>764</v>
      </c>
      <c r="E350" s="169" t="s">
        <v>807</v>
      </c>
      <c r="F350" s="169" t="s">
        <v>955</v>
      </c>
      <c r="G350" s="169" t="s">
        <v>1114</v>
      </c>
      <c r="H350" s="169" t="s">
        <v>1271</v>
      </c>
      <c r="I350" s="167">
        <v>1062</v>
      </c>
      <c r="J350" s="166"/>
    </row>
    <row r="351" spans="2:10" ht="25.5">
      <c r="B351" s="84">
        <v>344</v>
      </c>
      <c r="C351" s="170">
        <v>45273</v>
      </c>
      <c r="D351" s="100" t="s">
        <v>764</v>
      </c>
      <c r="E351" s="169" t="s">
        <v>807</v>
      </c>
      <c r="F351" s="169" t="s">
        <v>955</v>
      </c>
      <c r="G351" s="169" t="s">
        <v>1114</v>
      </c>
      <c r="H351" s="169" t="s">
        <v>1271</v>
      </c>
      <c r="I351" s="167">
        <v>1062</v>
      </c>
      <c r="J351" s="166"/>
    </row>
    <row r="352" spans="2:10" ht="38.25">
      <c r="B352" s="84">
        <v>345</v>
      </c>
      <c r="C352" s="168">
        <v>45275</v>
      </c>
      <c r="D352" s="100" t="s">
        <v>764</v>
      </c>
      <c r="E352" s="169" t="s">
        <v>811</v>
      </c>
      <c r="F352" s="169" t="s">
        <v>666</v>
      </c>
      <c r="G352" s="169" t="s">
        <v>1037</v>
      </c>
      <c r="H352" s="169" t="s">
        <v>437</v>
      </c>
      <c r="I352" s="167">
        <v>10800</v>
      </c>
      <c r="J352" s="166"/>
    </row>
    <row r="353" spans="2:10" ht="25.5">
      <c r="B353" s="84">
        <v>346</v>
      </c>
      <c r="C353" s="170">
        <v>45274</v>
      </c>
      <c r="D353" s="100" t="s">
        <v>764</v>
      </c>
      <c r="E353" s="169" t="s">
        <v>848</v>
      </c>
      <c r="F353" s="169" t="s">
        <v>689</v>
      </c>
      <c r="G353" s="169" t="s">
        <v>1115</v>
      </c>
      <c r="H353" s="169" t="s">
        <v>1272</v>
      </c>
      <c r="I353" s="167">
        <v>31000</v>
      </c>
      <c r="J353" s="166"/>
    </row>
    <row r="354" spans="2:10" ht="38.25">
      <c r="B354" s="84">
        <v>347</v>
      </c>
      <c r="C354" s="168">
        <v>45271</v>
      </c>
      <c r="D354" s="100" t="s">
        <v>764</v>
      </c>
      <c r="E354" s="169" t="s">
        <v>769</v>
      </c>
      <c r="F354" s="169" t="s">
        <v>860</v>
      </c>
      <c r="G354" s="169" t="s">
        <v>1031</v>
      </c>
      <c r="H354" s="169" t="s">
        <v>1200</v>
      </c>
      <c r="I354" s="167">
        <v>177972.61</v>
      </c>
      <c r="J354" s="166"/>
    </row>
    <row r="355" spans="2:10" ht="38.25">
      <c r="B355" s="84">
        <v>348</v>
      </c>
      <c r="C355" s="168">
        <v>45274</v>
      </c>
      <c r="D355" s="100" t="s">
        <v>764</v>
      </c>
      <c r="E355" s="169" t="s">
        <v>799</v>
      </c>
      <c r="F355" s="169" t="s">
        <v>897</v>
      </c>
      <c r="G355" s="169" t="s">
        <v>1017</v>
      </c>
      <c r="H355" s="169" t="s">
        <v>1188</v>
      </c>
      <c r="I355" s="167">
        <v>3125</v>
      </c>
      <c r="J355" s="166"/>
    </row>
    <row r="356" spans="2:10" ht="25.5">
      <c r="B356" s="84">
        <v>349</v>
      </c>
      <c r="C356" s="172">
        <v>45265</v>
      </c>
      <c r="D356" s="100" t="s">
        <v>764</v>
      </c>
      <c r="E356" s="169" t="s">
        <v>769</v>
      </c>
      <c r="F356" s="169" t="s">
        <v>860</v>
      </c>
      <c r="G356" s="169" t="s">
        <v>972</v>
      </c>
      <c r="H356" s="169" t="s">
        <v>1143</v>
      </c>
      <c r="I356" s="167">
        <v>2416331.71</v>
      </c>
      <c r="J356" s="166"/>
    </row>
    <row r="357" spans="2:10" ht="25.5">
      <c r="B357" s="84">
        <v>350</v>
      </c>
      <c r="C357" s="170">
        <v>45280</v>
      </c>
      <c r="D357" s="100" t="s">
        <v>764</v>
      </c>
      <c r="E357" s="169" t="s">
        <v>789</v>
      </c>
      <c r="F357" s="169" t="s">
        <v>906</v>
      </c>
      <c r="G357" s="169" t="s">
        <v>1028</v>
      </c>
      <c r="H357" s="169" t="s">
        <v>1197</v>
      </c>
      <c r="I357" s="166">
        <v>44111.11</v>
      </c>
      <c r="J357" s="166"/>
    </row>
    <row r="358" spans="2:10" ht="63.75">
      <c r="B358" s="84">
        <v>351</v>
      </c>
      <c r="C358" s="170">
        <v>45280</v>
      </c>
      <c r="D358" s="100" t="s">
        <v>764</v>
      </c>
      <c r="E358" s="169" t="s">
        <v>812</v>
      </c>
      <c r="F358" s="169" t="s">
        <v>913</v>
      </c>
      <c r="G358" s="169" t="s">
        <v>1038</v>
      </c>
      <c r="H358" s="169" t="s">
        <v>1206</v>
      </c>
      <c r="I358" s="167">
        <v>3500</v>
      </c>
      <c r="J358" s="166"/>
    </row>
    <row r="359" spans="2:10" ht="25.5">
      <c r="B359" s="84">
        <v>352</v>
      </c>
      <c r="C359" s="168">
        <v>45273</v>
      </c>
      <c r="D359" s="100" t="s">
        <v>764</v>
      </c>
      <c r="E359" s="169" t="s">
        <v>840</v>
      </c>
      <c r="F359" s="169" t="s">
        <v>948</v>
      </c>
      <c r="G359" s="169" t="s">
        <v>1098</v>
      </c>
      <c r="H359" s="169" t="s">
        <v>1257</v>
      </c>
      <c r="I359" s="166">
        <v>849.96</v>
      </c>
      <c r="J359" s="166"/>
    </row>
    <row r="360" spans="2:10" ht="25.5">
      <c r="B360" s="84">
        <v>353</v>
      </c>
      <c r="C360" s="168">
        <v>45274</v>
      </c>
      <c r="D360" s="100" t="s">
        <v>764</v>
      </c>
      <c r="E360" s="169" t="s">
        <v>822</v>
      </c>
      <c r="F360" s="169" t="s">
        <v>886</v>
      </c>
      <c r="G360" s="169" t="s">
        <v>1063</v>
      </c>
      <c r="H360" s="169" t="s">
        <v>1228</v>
      </c>
      <c r="I360" s="167">
        <v>5066.66</v>
      </c>
      <c r="J360" s="166"/>
    </row>
    <row r="361" spans="2:10" ht="25.5">
      <c r="B361" s="84">
        <v>354</v>
      </c>
      <c r="C361" s="170">
        <v>45274</v>
      </c>
      <c r="D361" s="100" t="s">
        <v>764</v>
      </c>
      <c r="E361" s="169" t="s">
        <v>790</v>
      </c>
      <c r="F361" s="169" t="s">
        <v>940</v>
      </c>
      <c r="G361" s="169" t="s">
        <v>1004</v>
      </c>
      <c r="H361" s="169" t="s">
        <v>1175</v>
      </c>
      <c r="I361" s="167">
        <v>8957.14</v>
      </c>
      <c r="J361" s="166"/>
    </row>
    <row r="362" spans="2:10" ht="38.25">
      <c r="B362" s="84">
        <v>355</v>
      </c>
      <c r="C362" s="168">
        <v>45275</v>
      </c>
      <c r="D362" s="100" t="s">
        <v>764</v>
      </c>
      <c r="E362" s="169" t="s">
        <v>778</v>
      </c>
      <c r="F362" s="169" t="s">
        <v>881</v>
      </c>
      <c r="G362" s="169" t="s">
        <v>997</v>
      </c>
      <c r="H362" s="169" t="s">
        <v>1262</v>
      </c>
      <c r="I362" s="167">
        <v>1026.6</v>
      </c>
      <c r="J362" s="166"/>
    </row>
    <row r="363" spans="2:10" ht="38.25">
      <c r="B363" s="84">
        <v>356</v>
      </c>
      <c r="C363" s="168">
        <v>45274</v>
      </c>
      <c r="D363" s="100" t="s">
        <v>764</v>
      </c>
      <c r="E363" s="169" t="s">
        <v>807</v>
      </c>
      <c r="F363" s="169" t="s">
        <v>925</v>
      </c>
      <c r="G363" s="169" t="s">
        <v>1056</v>
      </c>
      <c r="H363" s="169" t="s">
        <v>1222</v>
      </c>
      <c r="I363" s="166">
        <v>4403.91</v>
      </c>
      <c r="J363" s="166"/>
    </row>
    <row r="364" spans="2:10" ht="38.25">
      <c r="B364" s="84">
        <v>357</v>
      </c>
      <c r="C364" s="168">
        <v>45274</v>
      </c>
      <c r="D364" s="100" t="s">
        <v>764</v>
      </c>
      <c r="E364" s="169" t="s">
        <v>766</v>
      </c>
      <c r="F364" s="169" t="s">
        <v>857</v>
      </c>
      <c r="G364" s="169" t="s">
        <v>969</v>
      </c>
      <c r="H364" s="169" t="s">
        <v>1140</v>
      </c>
      <c r="I364" s="166">
        <v>4164.38</v>
      </c>
      <c r="J364" s="166"/>
    </row>
    <row r="365" spans="2:10" ht="63.75">
      <c r="B365" s="84">
        <v>358</v>
      </c>
      <c r="C365" s="168">
        <v>45272</v>
      </c>
      <c r="D365" s="100" t="s">
        <v>764</v>
      </c>
      <c r="E365" s="169" t="s">
        <v>786</v>
      </c>
      <c r="F365" s="169" t="s">
        <v>409</v>
      </c>
      <c r="G365" s="169" t="s">
        <v>992</v>
      </c>
      <c r="H365" s="169" t="s">
        <v>1163</v>
      </c>
      <c r="I365" s="166">
        <v>10000</v>
      </c>
      <c r="J365" s="166"/>
    </row>
    <row r="366" spans="2:10" ht="51">
      <c r="B366" s="84">
        <v>359</v>
      </c>
      <c r="C366" s="168">
        <v>45278</v>
      </c>
      <c r="D366" s="100" t="s">
        <v>764</v>
      </c>
      <c r="E366" s="169" t="s">
        <v>827</v>
      </c>
      <c r="F366" s="169" t="s">
        <v>932</v>
      </c>
      <c r="G366" s="169" t="s">
        <v>1074</v>
      </c>
      <c r="H366" s="169" t="s">
        <v>1237</v>
      </c>
      <c r="I366" s="167">
        <v>12500</v>
      </c>
      <c r="J366" s="166"/>
    </row>
    <row r="367" spans="2:10" ht="25.5">
      <c r="B367" s="84">
        <v>360</v>
      </c>
      <c r="C367" s="170">
        <v>45275</v>
      </c>
      <c r="D367" s="100" t="s">
        <v>764</v>
      </c>
      <c r="E367" s="169" t="s">
        <v>807</v>
      </c>
      <c r="F367" s="169" t="s">
        <v>955</v>
      </c>
      <c r="G367" s="169" t="s">
        <v>1116</v>
      </c>
      <c r="H367" s="169" t="s">
        <v>1273</v>
      </c>
      <c r="I367" s="167">
        <v>4259.8</v>
      </c>
      <c r="J367" s="166"/>
    </row>
    <row r="368" spans="2:10" ht="102">
      <c r="B368" s="84">
        <v>361</v>
      </c>
      <c r="C368" s="170">
        <v>45273</v>
      </c>
      <c r="D368" s="100" t="s">
        <v>764</v>
      </c>
      <c r="E368" s="169" t="s">
        <v>807</v>
      </c>
      <c r="F368" s="169" t="s">
        <v>920</v>
      </c>
      <c r="G368" s="169" t="s">
        <v>1066</v>
      </c>
      <c r="H368" s="169" t="s">
        <v>1230</v>
      </c>
      <c r="I368" s="167">
        <v>80547.96</v>
      </c>
      <c r="J368" s="166"/>
    </row>
    <row r="369" spans="2:10" ht="25.5">
      <c r="B369" s="84">
        <v>362</v>
      </c>
      <c r="C369" s="170">
        <v>45275</v>
      </c>
      <c r="D369" s="100" t="s">
        <v>764</v>
      </c>
      <c r="E369" s="169" t="s">
        <v>807</v>
      </c>
      <c r="F369" s="169" t="s">
        <v>955</v>
      </c>
      <c r="G369" s="169" t="s">
        <v>1116</v>
      </c>
      <c r="H369" s="169" t="s">
        <v>1273</v>
      </c>
      <c r="I369" s="167">
        <v>4259.8</v>
      </c>
      <c r="J369" s="166"/>
    </row>
    <row r="370" spans="2:10" ht="25.5">
      <c r="B370" s="84">
        <v>363</v>
      </c>
      <c r="C370" s="170">
        <v>45275</v>
      </c>
      <c r="D370" s="100" t="s">
        <v>764</v>
      </c>
      <c r="E370" s="169" t="s">
        <v>807</v>
      </c>
      <c r="F370" s="169" t="s">
        <v>955</v>
      </c>
      <c r="G370" s="169" t="s">
        <v>1116</v>
      </c>
      <c r="H370" s="169" t="s">
        <v>1273</v>
      </c>
      <c r="I370" s="167">
        <v>4259.8</v>
      </c>
      <c r="J370" s="166"/>
    </row>
    <row r="371" spans="2:10" ht="25.5">
      <c r="B371" s="84">
        <v>364</v>
      </c>
      <c r="C371" s="170">
        <v>45254</v>
      </c>
      <c r="D371" s="100" t="s">
        <v>764</v>
      </c>
      <c r="E371" s="169" t="s">
        <v>769</v>
      </c>
      <c r="F371" s="169" t="s">
        <v>956</v>
      </c>
      <c r="G371" s="169" t="s">
        <v>1117</v>
      </c>
      <c r="H371" s="169" t="s">
        <v>1274</v>
      </c>
      <c r="I371" s="167">
        <v>165000</v>
      </c>
      <c r="J371" s="166"/>
    </row>
    <row r="372" spans="2:10" ht="25.5">
      <c r="B372" s="84">
        <v>365</v>
      </c>
      <c r="C372" s="170">
        <v>45275</v>
      </c>
      <c r="D372" s="100" t="s">
        <v>764</v>
      </c>
      <c r="E372" s="169" t="s">
        <v>807</v>
      </c>
      <c r="F372" s="169" t="s">
        <v>955</v>
      </c>
      <c r="G372" s="169" t="s">
        <v>1116</v>
      </c>
      <c r="H372" s="169" t="s">
        <v>1273</v>
      </c>
      <c r="I372" s="167">
        <v>4259.8</v>
      </c>
      <c r="J372" s="166"/>
    </row>
    <row r="373" spans="2:10" ht="114.75">
      <c r="B373" s="84">
        <v>366</v>
      </c>
      <c r="C373" s="170">
        <v>45279</v>
      </c>
      <c r="D373" s="100" t="s">
        <v>764</v>
      </c>
      <c r="E373" s="169" t="s">
        <v>807</v>
      </c>
      <c r="F373" s="169" t="s">
        <v>920</v>
      </c>
      <c r="G373" s="169" t="s">
        <v>1118</v>
      </c>
      <c r="H373" s="169" t="s">
        <v>1275</v>
      </c>
      <c r="I373" s="167">
        <v>48525.49</v>
      </c>
      <c r="J373" s="166"/>
    </row>
    <row r="374" spans="2:10" ht="38.25">
      <c r="B374" s="84">
        <v>367</v>
      </c>
      <c r="C374" s="170">
        <v>45275</v>
      </c>
      <c r="D374" s="100" t="s">
        <v>764</v>
      </c>
      <c r="E374" s="169" t="s">
        <v>807</v>
      </c>
      <c r="F374" s="169" t="s">
        <v>920</v>
      </c>
      <c r="G374" s="169" t="s">
        <v>1119</v>
      </c>
      <c r="H374" s="169" t="s">
        <v>1275</v>
      </c>
      <c r="I374" s="167">
        <v>90209.72</v>
      </c>
      <c r="J374" s="166"/>
    </row>
    <row r="375" spans="2:10" ht="38.25">
      <c r="B375" s="84">
        <v>368</v>
      </c>
      <c r="C375" s="170">
        <v>45273</v>
      </c>
      <c r="D375" s="100" t="s">
        <v>764</v>
      </c>
      <c r="E375" s="169" t="s">
        <v>807</v>
      </c>
      <c r="F375" s="169" t="s">
        <v>920</v>
      </c>
      <c r="G375" s="169" t="s">
        <v>1119</v>
      </c>
      <c r="H375" s="169" t="s">
        <v>1275</v>
      </c>
      <c r="I375" s="167">
        <v>2909.99</v>
      </c>
      <c r="J375" s="166"/>
    </row>
    <row r="376" spans="2:10" ht="25.5">
      <c r="B376" s="84">
        <v>369</v>
      </c>
      <c r="C376" s="170">
        <v>45275</v>
      </c>
      <c r="D376" s="100" t="s">
        <v>764</v>
      </c>
      <c r="E376" s="169" t="s">
        <v>807</v>
      </c>
      <c r="F376" s="169" t="s">
        <v>955</v>
      </c>
      <c r="G376" s="169" t="s">
        <v>1116</v>
      </c>
      <c r="H376" s="169" t="s">
        <v>1273</v>
      </c>
      <c r="I376" s="167">
        <v>4259.8</v>
      </c>
      <c r="J376" s="166"/>
    </row>
    <row r="377" spans="2:10" ht="25.5">
      <c r="B377" s="84">
        <v>370</v>
      </c>
      <c r="C377" s="170">
        <v>45275</v>
      </c>
      <c r="D377" s="100" t="s">
        <v>764</v>
      </c>
      <c r="E377" s="169" t="s">
        <v>807</v>
      </c>
      <c r="F377" s="169" t="s">
        <v>955</v>
      </c>
      <c r="G377" s="169" t="s">
        <v>1116</v>
      </c>
      <c r="H377" s="169" t="s">
        <v>1273</v>
      </c>
      <c r="I377" s="167">
        <v>4259.8</v>
      </c>
      <c r="J377" s="166"/>
    </row>
    <row r="378" spans="2:10" ht="25.5">
      <c r="B378" s="84">
        <v>371</v>
      </c>
      <c r="C378" s="170">
        <v>45275</v>
      </c>
      <c r="D378" s="100" t="s">
        <v>764</v>
      </c>
      <c r="E378" s="169" t="s">
        <v>807</v>
      </c>
      <c r="F378" s="169" t="s">
        <v>955</v>
      </c>
      <c r="G378" s="169" t="s">
        <v>1116</v>
      </c>
      <c r="H378" s="169" t="s">
        <v>1273</v>
      </c>
      <c r="I378" s="167">
        <v>4259.8</v>
      </c>
      <c r="J378" s="166"/>
    </row>
    <row r="379" spans="2:10" ht="25.5">
      <c r="B379" s="84">
        <v>372</v>
      </c>
      <c r="C379" s="170">
        <v>45275</v>
      </c>
      <c r="D379" s="100" t="s">
        <v>764</v>
      </c>
      <c r="E379" s="169" t="s">
        <v>807</v>
      </c>
      <c r="F379" s="169" t="s">
        <v>955</v>
      </c>
      <c r="G379" s="169" t="s">
        <v>1116</v>
      </c>
      <c r="H379" s="169" t="s">
        <v>1273</v>
      </c>
      <c r="I379" s="167">
        <v>4259.8</v>
      </c>
      <c r="J379" s="166"/>
    </row>
    <row r="380" spans="2:10" ht="63.75">
      <c r="B380" s="84">
        <v>373</v>
      </c>
      <c r="C380" s="170">
        <v>45279</v>
      </c>
      <c r="D380" s="100" t="s">
        <v>764</v>
      </c>
      <c r="E380" s="169" t="s">
        <v>843</v>
      </c>
      <c r="F380" s="169" t="s">
        <v>703</v>
      </c>
      <c r="G380" s="169" t="s">
        <v>1120</v>
      </c>
      <c r="H380" s="169" t="s">
        <v>1261</v>
      </c>
      <c r="I380" s="167">
        <v>394375.01999999996</v>
      </c>
      <c r="J380" s="166"/>
    </row>
    <row r="381" spans="2:10" ht="25.5">
      <c r="B381" s="84">
        <v>374</v>
      </c>
      <c r="C381" s="168">
        <v>45275</v>
      </c>
      <c r="D381" s="100" t="s">
        <v>764</v>
      </c>
      <c r="E381" s="169" t="s">
        <v>778</v>
      </c>
      <c r="F381" s="169" t="s">
        <v>880</v>
      </c>
      <c r="G381" s="169" t="s">
        <v>996</v>
      </c>
      <c r="H381" s="169" t="s">
        <v>1167</v>
      </c>
      <c r="I381" s="167">
        <v>35.4</v>
      </c>
      <c r="J381" s="166"/>
    </row>
    <row r="382" spans="2:10" ht="25.5">
      <c r="B382" s="84">
        <v>375</v>
      </c>
      <c r="C382" s="168">
        <v>45275</v>
      </c>
      <c r="D382" s="100" t="s">
        <v>764</v>
      </c>
      <c r="E382" s="169" t="s">
        <v>778</v>
      </c>
      <c r="F382" s="169" t="s">
        <v>880</v>
      </c>
      <c r="G382" s="169" t="s">
        <v>996</v>
      </c>
      <c r="H382" s="169" t="s">
        <v>1167</v>
      </c>
      <c r="I382" s="167">
        <v>106.2</v>
      </c>
      <c r="J382" s="166"/>
    </row>
    <row r="383" spans="2:10" ht="25.5">
      <c r="B383" s="84">
        <v>376</v>
      </c>
      <c r="C383" s="168">
        <v>45275</v>
      </c>
      <c r="D383" s="100" t="s">
        <v>764</v>
      </c>
      <c r="E383" s="169" t="s">
        <v>778</v>
      </c>
      <c r="F383" s="169" t="s">
        <v>880</v>
      </c>
      <c r="G383" s="169" t="s">
        <v>996</v>
      </c>
      <c r="H383" s="169" t="s">
        <v>1167</v>
      </c>
      <c r="I383" s="167">
        <f>367.2+94.4</f>
        <v>461.6</v>
      </c>
      <c r="J383" s="166"/>
    </row>
    <row r="384" spans="2:10" ht="51">
      <c r="B384" s="84">
        <v>377</v>
      </c>
      <c r="C384" s="168">
        <v>45275</v>
      </c>
      <c r="D384" s="100" t="s">
        <v>764</v>
      </c>
      <c r="E384" s="169" t="s">
        <v>778</v>
      </c>
      <c r="F384" s="169" t="s">
        <v>880</v>
      </c>
      <c r="G384" s="169" t="s">
        <v>996</v>
      </c>
      <c r="H384" s="169" t="s">
        <v>1167</v>
      </c>
      <c r="I384" s="167">
        <v>860</v>
      </c>
      <c r="J384" s="166"/>
    </row>
    <row r="385" spans="2:10" ht="25.5">
      <c r="B385" s="84">
        <v>378</v>
      </c>
      <c r="C385" s="168">
        <v>45275</v>
      </c>
      <c r="D385" s="100" t="s">
        <v>764</v>
      </c>
      <c r="E385" s="169" t="s">
        <v>778</v>
      </c>
      <c r="F385" s="169" t="s">
        <v>880</v>
      </c>
      <c r="G385" s="169" t="s">
        <v>996</v>
      </c>
      <c r="H385" s="169" t="s">
        <v>1167</v>
      </c>
      <c r="I385" s="167">
        <v>420</v>
      </c>
      <c r="J385" s="166"/>
    </row>
    <row r="386" spans="2:10" ht="25.5">
      <c r="B386" s="84">
        <v>379</v>
      </c>
      <c r="C386" s="168">
        <v>45275</v>
      </c>
      <c r="D386" s="100" t="s">
        <v>764</v>
      </c>
      <c r="E386" s="169" t="s">
        <v>778</v>
      </c>
      <c r="F386" s="169" t="s">
        <v>880</v>
      </c>
      <c r="G386" s="169" t="s">
        <v>996</v>
      </c>
      <c r="H386" s="169" t="s">
        <v>1167</v>
      </c>
      <c r="I386" s="167">
        <v>649</v>
      </c>
      <c r="J386" s="166"/>
    </row>
    <row r="387" spans="2:10" ht="51">
      <c r="B387" s="84">
        <v>380</v>
      </c>
      <c r="C387" s="168">
        <v>45278</v>
      </c>
      <c r="D387" s="100" t="s">
        <v>764</v>
      </c>
      <c r="E387" s="169" t="s">
        <v>778</v>
      </c>
      <c r="F387" s="169" t="s">
        <v>880</v>
      </c>
      <c r="G387" s="169" t="s">
        <v>996</v>
      </c>
      <c r="H387" s="169" t="s">
        <v>1167</v>
      </c>
      <c r="I387" s="167">
        <f>601.8+271.4</f>
        <v>873.1999999999999</v>
      </c>
      <c r="J387" s="166"/>
    </row>
    <row r="388" spans="2:10" ht="51">
      <c r="B388" s="84">
        <v>381</v>
      </c>
      <c r="C388" s="168">
        <v>45278</v>
      </c>
      <c r="D388" s="100" t="s">
        <v>764</v>
      </c>
      <c r="E388" s="169" t="s">
        <v>778</v>
      </c>
      <c r="F388" s="169" t="s">
        <v>880</v>
      </c>
      <c r="G388" s="169" t="s">
        <v>996</v>
      </c>
      <c r="H388" s="169" t="s">
        <v>1167</v>
      </c>
      <c r="I388" s="167">
        <v>212.4</v>
      </c>
      <c r="J388" s="166"/>
    </row>
    <row r="389" spans="2:10" ht="25.5">
      <c r="B389" s="84">
        <v>382</v>
      </c>
      <c r="C389" s="168">
        <v>45278</v>
      </c>
      <c r="D389" s="100" t="s">
        <v>764</v>
      </c>
      <c r="E389" s="169" t="s">
        <v>778</v>
      </c>
      <c r="F389" s="169" t="s">
        <v>880</v>
      </c>
      <c r="G389" s="169" t="s">
        <v>996</v>
      </c>
      <c r="H389" s="169" t="s">
        <v>1167</v>
      </c>
      <c r="I389" s="167">
        <f>613.6+354+436.6</f>
        <v>1404.2</v>
      </c>
      <c r="J389" s="166"/>
    </row>
    <row r="390" spans="2:10" ht="25.5">
      <c r="B390" s="84">
        <v>383</v>
      </c>
      <c r="C390" s="168">
        <v>45278</v>
      </c>
      <c r="D390" s="100" t="s">
        <v>764</v>
      </c>
      <c r="E390" s="169" t="s">
        <v>778</v>
      </c>
      <c r="F390" s="169" t="s">
        <v>880</v>
      </c>
      <c r="G390" s="169" t="s">
        <v>996</v>
      </c>
      <c r="H390" s="169" t="s">
        <v>1167</v>
      </c>
      <c r="I390" s="167">
        <v>413</v>
      </c>
      <c r="J390" s="166"/>
    </row>
    <row r="391" spans="2:10" ht="51">
      <c r="B391" s="84">
        <v>384</v>
      </c>
      <c r="C391" s="168">
        <v>45279</v>
      </c>
      <c r="D391" s="100" t="s">
        <v>764</v>
      </c>
      <c r="E391" s="169" t="s">
        <v>778</v>
      </c>
      <c r="F391" s="169" t="s">
        <v>880</v>
      </c>
      <c r="G391" s="169" t="s">
        <v>996</v>
      </c>
      <c r="H391" s="169" t="s">
        <v>1167</v>
      </c>
      <c r="I391" s="167">
        <v>590</v>
      </c>
      <c r="J391" s="166"/>
    </row>
    <row r="392" spans="2:10" ht="25.5">
      <c r="B392" s="84">
        <v>385</v>
      </c>
      <c r="C392" s="168">
        <v>45280</v>
      </c>
      <c r="D392" s="100" t="s">
        <v>764</v>
      </c>
      <c r="E392" s="169" t="s">
        <v>778</v>
      </c>
      <c r="F392" s="169" t="s">
        <v>880</v>
      </c>
      <c r="G392" s="169" t="s">
        <v>996</v>
      </c>
      <c r="H392" s="169" t="s">
        <v>1167</v>
      </c>
      <c r="I392" s="167">
        <f>224.2+932.2</f>
        <v>1156.4</v>
      </c>
      <c r="J392" s="166"/>
    </row>
    <row r="393" spans="2:10" ht="25.5">
      <c r="B393" s="84">
        <v>386</v>
      </c>
      <c r="C393" s="168">
        <v>45280</v>
      </c>
      <c r="D393" s="100" t="s">
        <v>764</v>
      </c>
      <c r="E393" s="169" t="s">
        <v>778</v>
      </c>
      <c r="F393" s="169" t="s">
        <v>880</v>
      </c>
      <c r="G393" s="169" t="s">
        <v>996</v>
      </c>
      <c r="H393" s="169" t="s">
        <v>1167</v>
      </c>
      <c r="I393" s="167">
        <v>542.8</v>
      </c>
      <c r="J393" s="166"/>
    </row>
    <row r="394" spans="2:10" ht="25.5">
      <c r="B394" s="84">
        <v>387</v>
      </c>
      <c r="C394" s="168">
        <v>45278</v>
      </c>
      <c r="D394" s="100" t="s">
        <v>764</v>
      </c>
      <c r="E394" s="169" t="s">
        <v>778</v>
      </c>
      <c r="F394" s="169" t="s">
        <v>881</v>
      </c>
      <c r="G394" s="169" t="s">
        <v>997</v>
      </c>
      <c r="H394" s="169" t="s">
        <v>1262</v>
      </c>
      <c r="I394" s="167">
        <v>1876.2</v>
      </c>
      <c r="J394" s="166"/>
    </row>
    <row r="395" spans="2:10" ht="38.25">
      <c r="B395" s="84">
        <v>388</v>
      </c>
      <c r="C395" s="168">
        <v>45278</v>
      </c>
      <c r="D395" s="100" t="s">
        <v>764</v>
      </c>
      <c r="E395" s="169" t="s">
        <v>778</v>
      </c>
      <c r="F395" s="169" t="s">
        <v>881</v>
      </c>
      <c r="G395" s="169" t="s">
        <v>997</v>
      </c>
      <c r="H395" s="169" t="s">
        <v>1262</v>
      </c>
      <c r="I395" s="167">
        <v>719.8</v>
      </c>
      <c r="J395" s="166"/>
    </row>
    <row r="396" spans="2:10" ht="25.5">
      <c r="B396" s="84">
        <v>389</v>
      </c>
      <c r="C396" s="168">
        <v>45278</v>
      </c>
      <c r="D396" s="100" t="s">
        <v>764</v>
      </c>
      <c r="E396" s="169" t="s">
        <v>778</v>
      </c>
      <c r="F396" s="169" t="s">
        <v>881</v>
      </c>
      <c r="G396" s="169" t="s">
        <v>997</v>
      </c>
      <c r="H396" s="169" t="s">
        <v>1262</v>
      </c>
      <c r="I396" s="167">
        <v>1132.8</v>
      </c>
      <c r="J396" s="166"/>
    </row>
    <row r="397" spans="2:10" ht="25.5">
      <c r="B397" s="84">
        <v>390</v>
      </c>
      <c r="C397" s="170">
        <v>45273</v>
      </c>
      <c r="D397" s="100" t="s">
        <v>764</v>
      </c>
      <c r="E397" s="169" t="s">
        <v>849</v>
      </c>
      <c r="F397" s="169" t="s">
        <v>957</v>
      </c>
      <c r="G397" s="169" t="s">
        <v>1121</v>
      </c>
      <c r="H397" s="169" t="s">
        <v>1276</v>
      </c>
      <c r="I397" s="167">
        <v>9000</v>
      </c>
      <c r="J397" s="166"/>
    </row>
    <row r="398" spans="2:10" ht="51">
      <c r="B398" s="84">
        <v>391</v>
      </c>
      <c r="C398" s="168">
        <v>45274</v>
      </c>
      <c r="D398" s="100" t="s">
        <v>764</v>
      </c>
      <c r="E398" s="169" t="s">
        <v>815</v>
      </c>
      <c r="F398" s="169" t="s">
        <v>919</v>
      </c>
      <c r="G398" s="169" t="s">
        <v>1045</v>
      </c>
      <c r="H398" s="169" t="s">
        <v>1213</v>
      </c>
      <c r="I398" s="166">
        <v>4912.79</v>
      </c>
      <c r="J398" s="166"/>
    </row>
    <row r="399" spans="2:10" ht="38.25">
      <c r="B399" s="84">
        <v>392</v>
      </c>
      <c r="C399" s="168">
        <v>45278</v>
      </c>
      <c r="D399" s="100" t="s">
        <v>764</v>
      </c>
      <c r="E399" s="169" t="s">
        <v>778</v>
      </c>
      <c r="F399" s="169" t="s">
        <v>881</v>
      </c>
      <c r="G399" s="169" t="s">
        <v>997</v>
      </c>
      <c r="H399" s="169" t="s">
        <v>1262</v>
      </c>
      <c r="I399" s="167">
        <v>4900</v>
      </c>
      <c r="J399" s="166"/>
    </row>
    <row r="400" spans="2:10" ht="25.5">
      <c r="B400" s="84">
        <v>393</v>
      </c>
      <c r="C400" s="170">
        <v>45272</v>
      </c>
      <c r="D400" s="100" t="s">
        <v>764</v>
      </c>
      <c r="E400" s="169" t="s">
        <v>794</v>
      </c>
      <c r="F400" s="169" t="s">
        <v>958</v>
      </c>
      <c r="G400" s="169" t="s">
        <v>1122</v>
      </c>
      <c r="H400" s="169" t="s">
        <v>1277</v>
      </c>
      <c r="I400" s="167">
        <v>19017.79</v>
      </c>
      <c r="J400" s="166"/>
    </row>
    <row r="401" spans="2:10" ht="38.25">
      <c r="B401" s="84">
        <v>394</v>
      </c>
      <c r="C401" s="170">
        <v>45275</v>
      </c>
      <c r="D401" s="100" t="s">
        <v>764</v>
      </c>
      <c r="E401" s="169" t="s">
        <v>788</v>
      </c>
      <c r="F401" s="169" t="s">
        <v>684</v>
      </c>
      <c r="G401" s="169" t="s">
        <v>1123</v>
      </c>
      <c r="H401" s="169" t="s">
        <v>455</v>
      </c>
      <c r="I401" s="167">
        <v>12112.72</v>
      </c>
      <c r="J401" s="166"/>
    </row>
    <row r="402" spans="2:10" ht="38.25">
      <c r="B402" s="84">
        <v>395</v>
      </c>
      <c r="C402" s="168">
        <v>45279</v>
      </c>
      <c r="D402" s="100" t="s">
        <v>764</v>
      </c>
      <c r="E402" s="169" t="s">
        <v>784</v>
      </c>
      <c r="F402" s="169" t="s">
        <v>875</v>
      </c>
      <c r="G402" s="169" t="s">
        <v>988</v>
      </c>
      <c r="H402" s="169" t="s">
        <v>1159</v>
      </c>
      <c r="I402" s="167">
        <v>7453.74</v>
      </c>
      <c r="J402" s="166"/>
    </row>
    <row r="403" spans="2:10" ht="38.25">
      <c r="B403" s="84">
        <v>396</v>
      </c>
      <c r="C403" s="168">
        <v>45280</v>
      </c>
      <c r="D403" s="100" t="s">
        <v>764</v>
      </c>
      <c r="E403" s="169" t="s">
        <v>776</v>
      </c>
      <c r="F403" s="169" t="s">
        <v>866</v>
      </c>
      <c r="G403" s="169" t="s">
        <v>979</v>
      </c>
      <c r="H403" s="169" t="s">
        <v>1150</v>
      </c>
      <c r="I403" s="167">
        <v>147127.07</v>
      </c>
      <c r="J403" s="166"/>
    </row>
    <row r="404" spans="2:10" ht="38.25">
      <c r="B404" s="84">
        <v>397</v>
      </c>
      <c r="C404" s="168">
        <v>45278</v>
      </c>
      <c r="D404" s="100" t="s">
        <v>764</v>
      </c>
      <c r="E404" s="169" t="s">
        <v>776</v>
      </c>
      <c r="F404" s="169" t="s">
        <v>866</v>
      </c>
      <c r="G404" s="169" t="s">
        <v>979</v>
      </c>
      <c r="H404" s="169" t="s">
        <v>1150</v>
      </c>
      <c r="I404" s="167">
        <v>2344725.932</v>
      </c>
      <c r="J404" s="166"/>
    </row>
    <row r="405" spans="2:10" ht="25.5">
      <c r="B405" s="84">
        <v>398</v>
      </c>
      <c r="C405" s="168">
        <v>45279</v>
      </c>
      <c r="D405" s="100" t="s">
        <v>764</v>
      </c>
      <c r="E405" s="169" t="s">
        <v>784</v>
      </c>
      <c r="F405" s="169" t="s">
        <v>875</v>
      </c>
      <c r="G405" s="169" t="s">
        <v>988</v>
      </c>
      <c r="H405" s="169" t="s">
        <v>1159</v>
      </c>
      <c r="I405" s="167">
        <v>7453.74</v>
      </c>
      <c r="J405" s="166"/>
    </row>
    <row r="406" spans="2:10" ht="38.25">
      <c r="B406" s="84">
        <v>399</v>
      </c>
      <c r="C406" s="170">
        <v>45278</v>
      </c>
      <c r="D406" s="100" t="s">
        <v>764</v>
      </c>
      <c r="E406" s="169" t="s">
        <v>778</v>
      </c>
      <c r="F406" s="169" t="s">
        <v>868</v>
      </c>
      <c r="G406" s="169" t="s">
        <v>981</v>
      </c>
      <c r="H406" s="169" t="s">
        <v>1152</v>
      </c>
      <c r="I406" s="166">
        <v>1800</v>
      </c>
      <c r="J406" s="166"/>
    </row>
    <row r="407" spans="2:10" ht="25.5">
      <c r="B407" s="84">
        <v>400</v>
      </c>
      <c r="C407" s="170">
        <v>45278</v>
      </c>
      <c r="D407" s="100" t="s">
        <v>764</v>
      </c>
      <c r="E407" s="169" t="s">
        <v>778</v>
      </c>
      <c r="F407" s="169" t="s">
        <v>868</v>
      </c>
      <c r="G407" s="169" t="s">
        <v>981</v>
      </c>
      <c r="H407" s="169" t="s">
        <v>1152</v>
      </c>
      <c r="I407" s="166">
        <v>4850</v>
      </c>
      <c r="J407" s="166"/>
    </row>
    <row r="408" spans="2:10" ht="25.5">
      <c r="B408" s="84">
        <v>401</v>
      </c>
      <c r="C408" s="168">
        <v>45274</v>
      </c>
      <c r="D408" s="100" t="s">
        <v>764</v>
      </c>
      <c r="E408" s="169" t="s">
        <v>818</v>
      </c>
      <c r="F408" s="169" t="s">
        <v>908</v>
      </c>
      <c r="G408" s="169" t="s">
        <v>1054</v>
      </c>
      <c r="H408" s="169" t="s">
        <v>1220</v>
      </c>
      <c r="I408" s="167">
        <v>3151.25</v>
      </c>
      <c r="J408" s="166"/>
    </row>
    <row r="409" spans="2:10" ht="38.25">
      <c r="B409" s="84">
        <v>402</v>
      </c>
      <c r="C409" s="170">
        <v>45271</v>
      </c>
      <c r="D409" s="100" t="s">
        <v>764</v>
      </c>
      <c r="E409" s="169" t="s">
        <v>832</v>
      </c>
      <c r="F409" s="169" t="s">
        <v>678</v>
      </c>
      <c r="G409" s="169" t="s">
        <v>1124</v>
      </c>
      <c r="H409" s="169" t="s">
        <v>1278</v>
      </c>
      <c r="I409" s="167">
        <v>675</v>
      </c>
      <c r="J409" s="166"/>
    </row>
    <row r="410" spans="2:10" ht="38.25">
      <c r="B410" s="84">
        <v>403</v>
      </c>
      <c r="C410" s="168">
        <v>45278</v>
      </c>
      <c r="D410" s="100" t="s">
        <v>764</v>
      </c>
      <c r="E410" s="169" t="s">
        <v>775</v>
      </c>
      <c r="F410" s="169" t="s">
        <v>865</v>
      </c>
      <c r="G410" s="169" t="s">
        <v>1125</v>
      </c>
      <c r="H410" s="169" t="s">
        <v>1149</v>
      </c>
      <c r="I410" s="166">
        <v>14700.033999999998</v>
      </c>
      <c r="J410" s="166"/>
    </row>
    <row r="411" spans="2:10" ht="25.5">
      <c r="B411" s="84">
        <v>404</v>
      </c>
      <c r="C411" s="168">
        <v>45278</v>
      </c>
      <c r="D411" s="100" t="s">
        <v>764</v>
      </c>
      <c r="E411" s="169" t="s">
        <v>775</v>
      </c>
      <c r="F411" s="169" t="s">
        <v>901</v>
      </c>
      <c r="G411" s="169" t="s">
        <v>1021</v>
      </c>
      <c r="H411" s="169" t="s">
        <v>1192</v>
      </c>
      <c r="I411" s="166">
        <v>4500</v>
      </c>
      <c r="J411" s="166"/>
    </row>
    <row r="412" spans="2:10" ht="38.25">
      <c r="B412" s="84">
        <v>405</v>
      </c>
      <c r="C412" s="170">
        <v>45278</v>
      </c>
      <c r="D412" s="100" t="s">
        <v>764</v>
      </c>
      <c r="E412" s="169" t="s">
        <v>778</v>
      </c>
      <c r="F412" s="169" t="s">
        <v>959</v>
      </c>
      <c r="G412" s="169" t="s">
        <v>1126</v>
      </c>
      <c r="H412" s="169" t="s">
        <v>1279</v>
      </c>
      <c r="I412" s="167">
        <v>3127</v>
      </c>
      <c r="J412" s="166"/>
    </row>
    <row r="413" spans="2:10" ht="25.5">
      <c r="B413" s="84">
        <v>406</v>
      </c>
      <c r="C413" s="170">
        <v>45280</v>
      </c>
      <c r="D413" s="100" t="s">
        <v>764</v>
      </c>
      <c r="E413" s="169" t="s">
        <v>850</v>
      </c>
      <c r="F413" s="169" t="s">
        <v>960</v>
      </c>
      <c r="G413" s="169" t="s">
        <v>1127</v>
      </c>
      <c r="H413" s="169" t="s">
        <v>471</v>
      </c>
      <c r="I413" s="167">
        <v>5950</v>
      </c>
      <c r="J413" s="166"/>
    </row>
    <row r="414" spans="2:10" ht="25.5">
      <c r="B414" s="84">
        <v>407</v>
      </c>
      <c r="C414" s="168">
        <v>45280</v>
      </c>
      <c r="D414" s="100" t="s">
        <v>764</v>
      </c>
      <c r="E414" s="169" t="s">
        <v>816</v>
      </c>
      <c r="F414" s="169" t="s">
        <v>960</v>
      </c>
      <c r="G414" s="169" t="s">
        <v>1128</v>
      </c>
      <c r="H414" s="169" t="s">
        <v>1280</v>
      </c>
      <c r="I414" s="166">
        <v>1100</v>
      </c>
      <c r="J414" s="166"/>
    </row>
    <row r="415" spans="2:10" ht="38.25">
      <c r="B415" s="84">
        <v>408</v>
      </c>
      <c r="C415" s="170">
        <v>45288</v>
      </c>
      <c r="D415" s="100" t="s">
        <v>764</v>
      </c>
      <c r="E415" s="169" t="s">
        <v>851</v>
      </c>
      <c r="F415" s="169" t="s">
        <v>961</v>
      </c>
      <c r="G415" s="169" t="s">
        <v>1129</v>
      </c>
      <c r="H415" s="169" t="s">
        <v>1281</v>
      </c>
      <c r="I415" s="167">
        <v>9634.8</v>
      </c>
      <c r="J415" s="166"/>
    </row>
    <row r="416" spans="2:10" ht="38.25">
      <c r="B416" s="84">
        <v>409</v>
      </c>
      <c r="C416" s="168">
        <v>45278</v>
      </c>
      <c r="D416" s="100" t="s">
        <v>764</v>
      </c>
      <c r="E416" s="169" t="s">
        <v>838</v>
      </c>
      <c r="F416" s="169" t="s">
        <v>944</v>
      </c>
      <c r="G416" s="169" t="s">
        <v>1092</v>
      </c>
      <c r="H416" s="169" t="s">
        <v>1253</v>
      </c>
      <c r="I416" s="167">
        <v>9800</v>
      </c>
      <c r="J416" s="166"/>
    </row>
    <row r="417" spans="2:10" ht="51">
      <c r="B417" s="84">
        <v>410</v>
      </c>
      <c r="C417" s="173">
        <v>45273</v>
      </c>
      <c r="D417" s="100" t="s">
        <v>764</v>
      </c>
      <c r="E417" s="169" t="s">
        <v>817</v>
      </c>
      <c r="F417" s="169" t="s">
        <v>922</v>
      </c>
      <c r="G417" s="169" t="s">
        <v>1052</v>
      </c>
      <c r="H417" s="169" t="s">
        <v>1218</v>
      </c>
      <c r="I417" s="167">
        <v>399724.3</v>
      </c>
      <c r="J417" s="166"/>
    </row>
    <row r="418" spans="2:10" ht="76.5">
      <c r="B418" s="84">
        <v>411</v>
      </c>
      <c r="C418" s="168">
        <v>45273</v>
      </c>
      <c r="D418" s="100" t="s">
        <v>764</v>
      </c>
      <c r="E418" s="169" t="s">
        <v>817</v>
      </c>
      <c r="F418" s="169" t="s">
        <v>922</v>
      </c>
      <c r="G418" s="169" t="s">
        <v>1051</v>
      </c>
      <c r="H418" s="169" t="s">
        <v>1217</v>
      </c>
      <c r="I418" s="167">
        <v>268809.86</v>
      </c>
      <c r="J418" s="166"/>
    </row>
    <row r="419" spans="2:10" ht="25.5">
      <c r="B419" s="84">
        <v>412</v>
      </c>
      <c r="C419" s="168">
        <v>45279</v>
      </c>
      <c r="D419" s="100" t="s">
        <v>764</v>
      </c>
      <c r="E419" s="169" t="s">
        <v>838</v>
      </c>
      <c r="F419" s="169" t="s">
        <v>680</v>
      </c>
      <c r="G419" s="169" t="s">
        <v>1130</v>
      </c>
      <c r="H419" s="169" t="s">
        <v>1282</v>
      </c>
      <c r="I419" s="167">
        <v>9000</v>
      </c>
      <c r="J419" s="166"/>
    </row>
    <row r="420" spans="2:10" ht="25.5">
      <c r="B420" s="84">
        <v>413</v>
      </c>
      <c r="C420" s="168">
        <v>45276</v>
      </c>
      <c r="D420" s="100" t="s">
        <v>764</v>
      </c>
      <c r="E420" s="169" t="s">
        <v>852</v>
      </c>
      <c r="F420" s="169" t="s">
        <v>962</v>
      </c>
      <c r="G420" s="169" t="s">
        <v>1131</v>
      </c>
      <c r="H420" s="169" t="s">
        <v>1283</v>
      </c>
      <c r="I420" s="167">
        <v>13893.32</v>
      </c>
      <c r="J420" s="166"/>
    </row>
    <row r="421" spans="2:10" ht="25.5">
      <c r="B421" s="84">
        <v>414</v>
      </c>
      <c r="C421" s="168">
        <v>45279</v>
      </c>
      <c r="D421" s="100" t="s">
        <v>764</v>
      </c>
      <c r="E421" s="169" t="s">
        <v>778</v>
      </c>
      <c r="F421" s="169" t="s">
        <v>917</v>
      </c>
      <c r="G421" s="169" t="s">
        <v>1043</v>
      </c>
      <c r="H421" s="169" t="s">
        <v>1211</v>
      </c>
      <c r="I421" s="166">
        <v>1501.2</v>
      </c>
      <c r="J421" s="166"/>
    </row>
    <row r="422" spans="2:10" ht="89.25">
      <c r="B422" s="84">
        <v>415</v>
      </c>
      <c r="C422" s="168">
        <v>45279</v>
      </c>
      <c r="D422" s="100" t="s">
        <v>764</v>
      </c>
      <c r="E422" s="169" t="s">
        <v>807</v>
      </c>
      <c r="F422" s="169" t="s">
        <v>920</v>
      </c>
      <c r="G422" s="169" t="s">
        <v>1118</v>
      </c>
      <c r="H422" s="169" t="s">
        <v>1275</v>
      </c>
      <c r="I422" s="167">
        <v>1565.34</v>
      </c>
      <c r="J422" s="166"/>
    </row>
    <row r="423" spans="2:10" ht="12.75">
      <c r="B423" s="84">
        <v>416</v>
      </c>
      <c r="C423" s="168">
        <v>45280</v>
      </c>
      <c r="D423" s="100" t="s">
        <v>764</v>
      </c>
      <c r="E423" s="169" t="s">
        <v>784</v>
      </c>
      <c r="F423" s="169" t="s">
        <v>947</v>
      </c>
      <c r="G423" s="169" t="s">
        <v>1132</v>
      </c>
      <c r="H423" s="169" t="s">
        <v>1284</v>
      </c>
      <c r="I423" s="167">
        <v>14991.5</v>
      </c>
      <c r="J423" s="166"/>
    </row>
    <row r="424" spans="2:10" ht="25.5">
      <c r="B424" s="84">
        <v>417</v>
      </c>
      <c r="C424" s="168">
        <v>45279</v>
      </c>
      <c r="D424" s="100" t="s">
        <v>764</v>
      </c>
      <c r="E424" s="169" t="s">
        <v>765</v>
      </c>
      <c r="F424" s="169" t="s">
        <v>856</v>
      </c>
      <c r="G424" s="169" t="s">
        <v>1097</v>
      </c>
      <c r="H424" s="169" t="s">
        <v>1256</v>
      </c>
      <c r="I424" s="167">
        <v>5055.91</v>
      </c>
      <c r="J424" s="166"/>
    </row>
    <row r="425" spans="2:10" ht="25.5">
      <c r="B425" s="84">
        <v>418</v>
      </c>
      <c r="C425" s="168">
        <v>45280</v>
      </c>
      <c r="D425" s="100" t="s">
        <v>764</v>
      </c>
      <c r="E425" s="169" t="s">
        <v>765</v>
      </c>
      <c r="F425" s="169" t="s">
        <v>856</v>
      </c>
      <c r="G425" s="169" t="s">
        <v>1097</v>
      </c>
      <c r="H425" s="169" t="s">
        <v>1256</v>
      </c>
      <c r="I425" s="167">
        <v>674.01</v>
      </c>
      <c r="J425" s="166"/>
    </row>
    <row r="426" spans="2:10" ht="38.25">
      <c r="B426" s="84">
        <v>419</v>
      </c>
      <c r="C426" s="168">
        <v>45280</v>
      </c>
      <c r="D426" s="100" t="s">
        <v>764</v>
      </c>
      <c r="E426" s="169" t="s">
        <v>805</v>
      </c>
      <c r="F426" s="169" t="s">
        <v>904</v>
      </c>
      <c r="G426" s="169" t="s">
        <v>1024</v>
      </c>
      <c r="H426" s="169" t="s">
        <v>1195</v>
      </c>
      <c r="I426" s="167">
        <v>330.4</v>
      </c>
      <c r="J426" s="166"/>
    </row>
    <row r="427" spans="2:10" ht="51">
      <c r="B427" s="84">
        <v>420</v>
      </c>
      <c r="C427" s="168">
        <v>45272</v>
      </c>
      <c r="D427" s="100" t="s">
        <v>764</v>
      </c>
      <c r="E427" s="169" t="s">
        <v>818</v>
      </c>
      <c r="F427" s="169" t="s">
        <v>925</v>
      </c>
      <c r="G427" s="169" t="s">
        <v>1099</v>
      </c>
      <c r="H427" s="169" t="s">
        <v>1258</v>
      </c>
      <c r="I427" s="167">
        <f>5952+4596</f>
        <v>10548</v>
      </c>
      <c r="J427" s="166"/>
    </row>
    <row r="428" spans="2:10" ht="38.25">
      <c r="B428" s="84">
        <v>421</v>
      </c>
      <c r="C428" s="170">
        <v>45280</v>
      </c>
      <c r="D428" s="100" t="s">
        <v>764</v>
      </c>
      <c r="E428" s="169" t="s">
        <v>807</v>
      </c>
      <c r="F428" s="169" t="s">
        <v>920</v>
      </c>
      <c r="G428" s="169" t="s">
        <v>1119</v>
      </c>
      <c r="H428" s="169" t="s">
        <v>1275</v>
      </c>
      <c r="I428" s="167">
        <v>87299.73</v>
      </c>
      <c r="J428" s="166"/>
    </row>
    <row r="429" spans="2:10" ht="38.25">
      <c r="B429" s="84">
        <v>422</v>
      </c>
      <c r="C429" s="168">
        <v>45280</v>
      </c>
      <c r="D429" s="100" t="s">
        <v>764</v>
      </c>
      <c r="E429" s="169" t="s">
        <v>784</v>
      </c>
      <c r="F429" s="169" t="s">
        <v>963</v>
      </c>
      <c r="G429" s="169" t="s">
        <v>1133</v>
      </c>
      <c r="H429" s="169" t="s">
        <v>1285</v>
      </c>
      <c r="I429" s="167">
        <v>20235</v>
      </c>
      <c r="J429" s="166"/>
    </row>
    <row r="430" spans="2:10" ht="51">
      <c r="B430" s="84">
        <v>423</v>
      </c>
      <c r="C430" s="173">
        <v>45275</v>
      </c>
      <c r="D430" s="100" t="s">
        <v>764</v>
      </c>
      <c r="E430" s="171" t="s">
        <v>806</v>
      </c>
      <c r="F430" s="171" t="s">
        <v>910</v>
      </c>
      <c r="G430" s="171" t="s">
        <v>1033</v>
      </c>
      <c r="H430" s="171" t="s">
        <v>1202</v>
      </c>
      <c r="I430" s="167">
        <v>165156.99</v>
      </c>
      <c r="J430" s="167"/>
    </row>
    <row r="431" spans="2:10" ht="25.5">
      <c r="B431" s="84">
        <v>424</v>
      </c>
      <c r="C431" s="172">
        <v>45279</v>
      </c>
      <c r="D431" s="100" t="s">
        <v>764</v>
      </c>
      <c r="E431" s="169" t="s">
        <v>778</v>
      </c>
      <c r="F431" s="169" t="s">
        <v>964</v>
      </c>
      <c r="G431" s="169" t="s">
        <v>1134</v>
      </c>
      <c r="H431" s="169" t="s">
        <v>1286</v>
      </c>
      <c r="I431" s="166">
        <v>5380.8</v>
      </c>
      <c r="J431" s="166"/>
    </row>
    <row r="432" spans="2:10" ht="38.25">
      <c r="B432" s="84">
        <v>425</v>
      </c>
      <c r="C432" s="168">
        <v>45279</v>
      </c>
      <c r="D432" s="100" t="s">
        <v>764</v>
      </c>
      <c r="E432" s="169" t="s">
        <v>835</v>
      </c>
      <c r="F432" s="169" t="s">
        <v>965</v>
      </c>
      <c r="G432" s="169" t="s">
        <v>1085</v>
      </c>
      <c r="H432" s="169" t="s">
        <v>1246</v>
      </c>
      <c r="I432" s="167">
        <v>18000</v>
      </c>
      <c r="J432" s="166"/>
    </row>
    <row r="433" spans="2:10" ht="12.75">
      <c r="B433" s="84">
        <v>426</v>
      </c>
      <c r="C433" s="168">
        <v>45275</v>
      </c>
      <c r="D433" s="100" t="s">
        <v>764</v>
      </c>
      <c r="E433" s="169" t="s">
        <v>853</v>
      </c>
      <c r="F433" s="169" t="s">
        <v>660</v>
      </c>
      <c r="G433" s="169" t="s">
        <v>1135</v>
      </c>
      <c r="H433" s="169" t="s">
        <v>430</v>
      </c>
      <c r="I433" s="167">
        <v>15576</v>
      </c>
      <c r="J433" s="166"/>
    </row>
    <row r="434" spans="2:10" ht="25.5">
      <c r="B434" s="84">
        <v>427</v>
      </c>
      <c r="C434" s="168">
        <v>45280</v>
      </c>
      <c r="D434" s="100" t="s">
        <v>764</v>
      </c>
      <c r="E434" s="169" t="s">
        <v>769</v>
      </c>
      <c r="F434" s="169" t="s">
        <v>860</v>
      </c>
      <c r="G434" s="169" t="s">
        <v>1031</v>
      </c>
      <c r="H434" s="169" t="s">
        <v>1200</v>
      </c>
      <c r="I434" s="167">
        <v>139433.77</v>
      </c>
      <c r="J434" s="166"/>
    </row>
    <row r="435" spans="2:10" ht="38.25">
      <c r="B435" s="84">
        <v>428</v>
      </c>
      <c r="C435" s="168">
        <v>45281</v>
      </c>
      <c r="D435" s="100" t="s">
        <v>764</v>
      </c>
      <c r="E435" s="169" t="s">
        <v>784</v>
      </c>
      <c r="F435" s="169" t="s">
        <v>875</v>
      </c>
      <c r="G435" s="169" t="s">
        <v>988</v>
      </c>
      <c r="H435" s="169" t="s">
        <v>1159</v>
      </c>
      <c r="I435" s="167">
        <v>7453.74</v>
      </c>
      <c r="J435" s="166"/>
    </row>
    <row r="436" spans="2:10" ht="25.5">
      <c r="B436" s="84">
        <v>429</v>
      </c>
      <c r="C436" s="168">
        <v>45280</v>
      </c>
      <c r="D436" s="100" t="s">
        <v>764</v>
      </c>
      <c r="E436" s="169" t="s">
        <v>854</v>
      </c>
      <c r="F436" s="169" t="s">
        <v>966</v>
      </c>
      <c r="G436" s="169" t="s">
        <v>1136</v>
      </c>
      <c r="H436" s="169" t="s">
        <v>1287</v>
      </c>
      <c r="I436" s="167">
        <v>39200</v>
      </c>
      <c r="J436" s="166"/>
    </row>
    <row r="437" spans="2:10" ht="25.5">
      <c r="B437" s="84">
        <v>430</v>
      </c>
      <c r="C437" s="168">
        <v>45280</v>
      </c>
      <c r="D437" s="100" t="s">
        <v>764</v>
      </c>
      <c r="E437" s="169" t="s">
        <v>769</v>
      </c>
      <c r="F437" s="169" t="s">
        <v>860</v>
      </c>
      <c r="G437" s="169" t="s">
        <v>972</v>
      </c>
      <c r="H437" s="169" t="s">
        <v>1143</v>
      </c>
      <c r="I437" s="167">
        <v>1893090.35</v>
      </c>
      <c r="J437" s="166"/>
    </row>
    <row r="438" spans="2:10" ht="25.5">
      <c r="B438" s="84">
        <v>431</v>
      </c>
      <c r="C438" s="168">
        <v>45275</v>
      </c>
      <c r="D438" s="100" t="s">
        <v>764</v>
      </c>
      <c r="E438" s="169" t="s">
        <v>855</v>
      </c>
      <c r="F438" s="169" t="s">
        <v>704</v>
      </c>
      <c r="G438" s="169" t="s">
        <v>1137</v>
      </c>
      <c r="H438" s="169" t="s">
        <v>1288</v>
      </c>
      <c r="I438" s="167">
        <v>7434</v>
      </c>
      <c r="J438" s="166"/>
    </row>
    <row r="439" spans="2:10" ht="25.5">
      <c r="B439" s="84">
        <v>432</v>
      </c>
      <c r="C439" s="168">
        <v>45280</v>
      </c>
      <c r="D439" s="100" t="s">
        <v>764</v>
      </c>
      <c r="E439" s="169" t="s">
        <v>769</v>
      </c>
      <c r="F439" s="169" t="s">
        <v>967</v>
      </c>
      <c r="G439" s="169" t="s">
        <v>1138</v>
      </c>
      <c r="H439" s="169" t="s">
        <v>1289</v>
      </c>
      <c r="I439" s="167">
        <v>885</v>
      </c>
      <c r="J439" s="166"/>
    </row>
    <row r="440" spans="2:10" ht="25.5">
      <c r="B440" s="84">
        <v>433</v>
      </c>
      <c r="C440" s="168">
        <v>45280</v>
      </c>
      <c r="D440" s="100" t="s">
        <v>764</v>
      </c>
      <c r="E440" s="169" t="s">
        <v>769</v>
      </c>
      <c r="F440" s="169" t="s">
        <v>967</v>
      </c>
      <c r="G440" s="169" t="s">
        <v>1138</v>
      </c>
      <c r="H440" s="169" t="s">
        <v>1289</v>
      </c>
      <c r="I440" s="167">
        <v>885</v>
      </c>
      <c r="J440" s="166"/>
    </row>
    <row r="441" spans="2:10" ht="25.5">
      <c r="B441" s="84">
        <v>434</v>
      </c>
      <c r="C441" s="168">
        <v>45289</v>
      </c>
      <c r="D441" s="100" t="s">
        <v>764</v>
      </c>
      <c r="E441" s="169" t="s">
        <v>838</v>
      </c>
      <c r="F441" s="169" t="s">
        <v>949</v>
      </c>
      <c r="G441" s="169" t="s">
        <v>1100</v>
      </c>
      <c r="H441" s="169" t="s">
        <v>429</v>
      </c>
      <c r="I441" s="167">
        <v>9000</v>
      </c>
      <c r="J441" s="16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G4" sqref="G4:H4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8" t="s">
        <v>309</v>
      </c>
      <c r="B2" s="178"/>
      <c r="C2" s="178"/>
      <c r="D2" s="178"/>
      <c r="E2" s="178"/>
      <c r="F2" s="178"/>
    </row>
    <row r="3" spans="1:6" ht="41.25" customHeight="1">
      <c r="A3" s="30" t="s">
        <v>0</v>
      </c>
      <c r="B3" s="30" t="s">
        <v>1</v>
      </c>
      <c r="C3" s="30" t="s">
        <v>323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0"/>
    </row>
    <row r="5" spans="1:6" ht="60" customHeight="1">
      <c r="A5" s="20" t="s">
        <v>317</v>
      </c>
      <c r="B5" s="11" t="s">
        <v>318</v>
      </c>
      <c r="C5" s="191" t="s">
        <v>366</v>
      </c>
      <c r="D5" s="3" t="s">
        <v>20</v>
      </c>
      <c r="E5" s="3" t="s">
        <v>20</v>
      </c>
      <c r="F5" s="130"/>
    </row>
    <row r="6" spans="1:6" ht="48">
      <c r="A6" s="20" t="s">
        <v>319</v>
      </c>
      <c r="B6" s="11" t="s">
        <v>320</v>
      </c>
      <c r="C6" s="192"/>
      <c r="D6" s="3" t="s">
        <v>20</v>
      </c>
      <c r="E6" s="3" t="s">
        <v>20</v>
      </c>
      <c r="F6" s="130"/>
    </row>
    <row r="7" spans="1:6" ht="48">
      <c r="A7" s="20" t="s">
        <v>321</v>
      </c>
      <c r="B7" s="11" t="s">
        <v>27</v>
      </c>
      <c r="C7" s="192"/>
      <c r="D7" s="3" t="s">
        <v>20</v>
      </c>
      <c r="E7" s="3" t="s">
        <v>20</v>
      </c>
      <c r="F7" s="130"/>
    </row>
    <row r="8" spans="1:6" ht="36">
      <c r="A8" s="20" t="s">
        <v>123</v>
      </c>
      <c r="B8" s="11" t="s">
        <v>66</v>
      </c>
      <c r="C8" s="193"/>
      <c r="D8" s="3" t="s">
        <v>40</v>
      </c>
      <c r="E8" s="3" t="s">
        <v>40</v>
      </c>
      <c r="F8" s="130"/>
    </row>
    <row r="9" spans="1:6" ht="16.5" customHeight="1">
      <c r="A9" s="21" t="s">
        <v>28</v>
      </c>
      <c r="B9" s="11"/>
      <c r="C9" s="11"/>
      <c r="D9" s="3"/>
      <c r="E9" s="3"/>
      <c r="F9" s="130"/>
    </row>
    <row r="10" spans="1:6" ht="60">
      <c r="A10" s="20" t="s">
        <v>124</v>
      </c>
      <c r="B10" s="11" t="s">
        <v>29</v>
      </c>
      <c r="C10" s="191" t="s">
        <v>366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3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3"/>
    </row>
    <row r="13" spans="1:6" ht="60" customHeight="1">
      <c r="A13" s="20" t="s">
        <v>255</v>
      </c>
      <c r="B13" s="11" t="s">
        <v>340</v>
      </c>
      <c r="C13" s="191" t="s">
        <v>366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402</v>
      </c>
      <c r="B14" s="11" t="s">
        <v>33</v>
      </c>
      <c r="C14" s="193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3"/>
    </row>
    <row r="16" spans="1:6" ht="67.5" customHeight="1">
      <c r="A16" s="20" t="s">
        <v>256</v>
      </c>
      <c r="B16" s="9" t="s">
        <v>337</v>
      </c>
      <c r="C16" s="191" t="s">
        <v>366</v>
      </c>
      <c r="D16" s="3" t="s">
        <v>3</v>
      </c>
      <c r="E16" s="3" t="s">
        <v>3</v>
      </c>
      <c r="F16" s="95" t="s">
        <v>401</v>
      </c>
    </row>
    <row r="17" spans="1:6" ht="84" customHeight="1">
      <c r="A17" s="20" t="s">
        <v>258</v>
      </c>
      <c r="B17" s="11" t="s">
        <v>260</v>
      </c>
      <c r="C17" s="192"/>
      <c r="D17" s="3" t="s">
        <v>324</v>
      </c>
      <c r="E17" s="3" t="s">
        <v>3</v>
      </c>
      <c r="F17" s="132"/>
    </row>
    <row r="18" spans="1:6" ht="12.75">
      <c r="A18" s="20" t="s">
        <v>259</v>
      </c>
      <c r="B18" s="11" t="s">
        <v>261</v>
      </c>
      <c r="C18" s="193"/>
      <c r="D18" s="3" t="s">
        <v>40</v>
      </c>
      <c r="E18" s="3" t="s">
        <v>40</v>
      </c>
      <c r="F18" s="132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G4" sqref="G4:H4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37" t="s">
        <v>399</v>
      </c>
      <c r="J1" s="110"/>
      <c r="K1" s="110"/>
      <c r="L1" s="110"/>
      <c r="M1" s="110"/>
    </row>
    <row r="2" spans="2:13" ht="15.75">
      <c r="B2" s="210" t="s">
        <v>236</v>
      </c>
      <c r="C2" s="210"/>
      <c r="D2" s="210"/>
      <c r="E2" s="210"/>
      <c r="F2" s="210"/>
      <c r="G2" s="210"/>
      <c r="H2" s="210"/>
      <c r="I2" s="210"/>
      <c r="J2" s="111"/>
      <c r="K2" s="111"/>
      <c r="L2" s="111"/>
      <c r="M2" s="111"/>
    </row>
    <row r="3" spans="10:13" ht="15.75">
      <c r="J3" s="112"/>
      <c r="K3" s="112"/>
      <c r="L3" s="112"/>
      <c r="M3" s="112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/>
    </row>
    <row r="5" spans="2:5" ht="12" customHeight="1">
      <c r="B5" s="41"/>
      <c r="C5" s="41"/>
      <c r="D5" s="113"/>
      <c r="E5" s="113"/>
    </row>
    <row r="6" spans="2:9" ht="52.5" customHeight="1">
      <c r="B6" s="117" t="s">
        <v>146</v>
      </c>
      <c r="C6" s="117" t="s">
        <v>233</v>
      </c>
      <c r="D6" s="98" t="s">
        <v>237</v>
      </c>
      <c r="E6" s="98" t="s">
        <v>234</v>
      </c>
      <c r="F6" s="98" t="s">
        <v>238</v>
      </c>
      <c r="G6" s="98" t="s">
        <v>339</v>
      </c>
      <c r="H6" s="98" t="s">
        <v>338</v>
      </c>
      <c r="I6" s="98" t="s">
        <v>235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16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16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16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16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16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16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16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16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16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4"/>
      <c r="C18" s="114"/>
    </row>
    <row r="19" spans="2:3" ht="12.75">
      <c r="B19" s="115"/>
      <c r="C19" s="115"/>
    </row>
    <row r="20" spans="2:3" ht="12.75">
      <c r="B20" s="115"/>
      <c r="C20" s="11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G4" sqref="G4:H4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37" t="s">
        <v>400</v>
      </c>
    </row>
    <row r="2" spans="2:15" ht="15.75" customHeight="1">
      <c r="B2" s="241" t="s">
        <v>229</v>
      </c>
      <c r="C2" s="241"/>
      <c r="D2" s="241"/>
      <c r="E2" s="241"/>
      <c r="F2" s="241"/>
      <c r="G2" s="241"/>
      <c r="H2" s="241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0"/>
      <c r="D4" s="200"/>
      <c r="E4" s="200"/>
      <c r="F4" s="200"/>
      <c r="G4" s="54" t="s">
        <v>149</v>
      </c>
      <c r="H4" s="47"/>
    </row>
    <row r="6" spans="2:8" ht="33" customHeight="1">
      <c r="B6" s="108" t="s">
        <v>146</v>
      </c>
      <c r="C6" s="72" t="s">
        <v>276</v>
      </c>
      <c r="D6" s="109" t="s">
        <v>228</v>
      </c>
      <c r="E6" s="108" t="s">
        <v>230</v>
      </c>
      <c r="F6" s="93" t="s">
        <v>231</v>
      </c>
      <c r="G6" s="109" t="s">
        <v>188</v>
      </c>
      <c r="H6" s="93" t="s">
        <v>305</v>
      </c>
    </row>
    <row r="7" spans="2:8" ht="19.5" customHeight="1">
      <c r="B7" s="84">
        <v>1</v>
      </c>
      <c r="C7" s="107"/>
      <c r="D7" s="107"/>
      <c r="E7" s="107"/>
      <c r="F7" s="107"/>
      <c r="G7" s="43"/>
      <c r="H7" s="43"/>
    </row>
    <row r="8" spans="2:8" ht="19.5" customHeight="1">
      <c r="B8" s="84">
        <v>2</v>
      </c>
      <c r="C8" s="107"/>
      <c r="D8" s="107"/>
      <c r="E8" s="107"/>
      <c r="F8" s="107"/>
      <c r="G8" s="43"/>
      <c r="H8" s="43"/>
    </row>
    <row r="9" spans="2:8" ht="19.5" customHeight="1">
      <c r="B9" s="84">
        <v>3</v>
      </c>
      <c r="C9" s="107"/>
      <c r="D9" s="107"/>
      <c r="E9" s="107"/>
      <c r="F9" s="107"/>
      <c r="G9" s="43"/>
      <c r="H9" s="43"/>
    </row>
    <row r="10" spans="2:8" ht="19.5" customHeight="1">
      <c r="B10" s="84">
        <v>4</v>
      </c>
      <c r="C10" s="107"/>
      <c r="D10" s="107"/>
      <c r="E10" s="107"/>
      <c r="F10" s="107"/>
      <c r="G10" s="43"/>
      <c r="H10" s="43"/>
    </row>
    <row r="11" spans="2:8" ht="19.5" customHeight="1">
      <c r="B11" s="84">
        <v>5</v>
      </c>
      <c r="C11" s="107"/>
      <c r="D11" s="107"/>
      <c r="E11" s="107"/>
      <c r="F11" s="107"/>
      <c r="G11" s="43"/>
      <c r="H11" s="43"/>
    </row>
    <row r="12" spans="2:8" ht="19.5" customHeight="1">
      <c r="B12" s="84">
        <v>6</v>
      </c>
      <c r="C12" s="107"/>
      <c r="D12" s="107"/>
      <c r="E12" s="107"/>
      <c r="F12" s="107"/>
      <c r="G12" s="43"/>
      <c r="H12" s="43"/>
    </row>
    <row r="13" spans="2:8" ht="19.5" customHeight="1">
      <c r="B13" s="84">
        <v>7</v>
      </c>
      <c r="C13" s="107"/>
      <c r="D13" s="107"/>
      <c r="E13" s="107"/>
      <c r="F13" s="107"/>
      <c r="G13" s="43"/>
      <c r="H13" s="43"/>
    </row>
    <row r="14" spans="2:8" ht="19.5" customHeight="1">
      <c r="B14" s="84">
        <v>8</v>
      </c>
      <c r="C14" s="107"/>
      <c r="D14" s="107"/>
      <c r="E14" s="107"/>
      <c r="F14" s="107"/>
      <c r="G14" s="43"/>
      <c r="H14" s="43"/>
    </row>
    <row r="15" spans="2:8" ht="19.5" customHeight="1">
      <c r="B15" s="84">
        <v>9</v>
      </c>
      <c r="C15" s="107"/>
      <c r="D15" s="107"/>
      <c r="E15" s="107"/>
      <c r="F15" s="107"/>
      <c r="G15" s="43"/>
      <c r="H15" s="43"/>
    </row>
    <row r="16" spans="2:8" ht="19.5" customHeight="1">
      <c r="B16" s="84">
        <v>10</v>
      </c>
      <c r="C16" s="107"/>
      <c r="D16" s="107"/>
      <c r="E16" s="107"/>
      <c r="F16" s="107"/>
      <c r="G16" s="43"/>
      <c r="H16" s="43"/>
    </row>
    <row r="17" spans="2:8" ht="19.5" customHeight="1">
      <c r="B17" s="99" t="s">
        <v>147</v>
      </c>
      <c r="C17" s="107"/>
      <c r="D17" s="107"/>
      <c r="E17" s="107"/>
      <c r="F17" s="107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G4" sqref="G4:H4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4" t="s">
        <v>376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196" t="s">
        <v>145</v>
      </c>
      <c r="C2" s="196"/>
      <c r="D2" s="196"/>
      <c r="E2" s="196"/>
      <c r="F2" s="196"/>
      <c r="G2" s="196"/>
      <c r="H2" s="196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194"/>
      <c r="D4" s="194"/>
      <c r="E4" s="55"/>
      <c r="F4" s="54" t="s">
        <v>367</v>
      </c>
      <c r="G4" s="194"/>
      <c r="H4" s="194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283</v>
      </c>
      <c r="E6" s="38" t="s">
        <v>228</v>
      </c>
      <c r="F6" s="38" t="s">
        <v>341</v>
      </c>
      <c r="G6" s="38" t="s">
        <v>368</v>
      </c>
      <c r="H6" s="38" t="s">
        <v>369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4" t="s">
        <v>262</v>
      </c>
      <c r="C18" s="55"/>
      <c r="D18" s="55"/>
      <c r="E18" s="55"/>
      <c r="F18" s="55"/>
      <c r="G18" s="55"/>
      <c r="H18" s="55"/>
    </row>
    <row r="19" spans="2:8" ht="12.75">
      <c r="B19" s="135" t="s">
        <v>371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5"/>
      <c r="C21" s="195"/>
      <c r="D21" s="195"/>
      <c r="E21" s="195"/>
      <c r="F21" s="19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G4" sqref="G4:H4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37" t="s">
        <v>377</v>
      </c>
    </row>
    <row r="2" spans="2:8" ht="15.75">
      <c r="B2" s="196" t="s">
        <v>152</v>
      </c>
      <c r="C2" s="196"/>
      <c r="D2" s="196"/>
      <c r="E2" s="196"/>
      <c r="F2" s="196"/>
      <c r="G2" s="196"/>
      <c r="H2" s="196"/>
    </row>
    <row r="3" spans="2:8" ht="15">
      <c r="B3" s="204" t="s">
        <v>372</v>
      </c>
      <c r="C3" s="204"/>
      <c r="D3" s="204"/>
      <c r="E3" s="204"/>
      <c r="F3" s="204"/>
      <c r="G3" s="204"/>
      <c r="H3" s="204"/>
    </row>
    <row r="4" spans="2:8" ht="15">
      <c r="B4" s="136"/>
      <c r="C4" s="136"/>
      <c r="D4" s="136"/>
      <c r="E4" s="136"/>
      <c r="F4" s="136"/>
      <c r="G4" s="136"/>
      <c r="H4" s="136"/>
    </row>
    <row r="5" spans="2:8" ht="12.75">
      <c r="B5" s="53" t="s">
        <v>151</v>
      </c>
      <c r="C5" s="200"/>
      <c r="D5" s="200"/>
      <c r="E5" s="200"/>
      <c r="F5" s="54"/>
      <c r="G5" s="54" t="s">
        <v>287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197" t="s">
        <v>153</v>
      </c>
      <c r="C7" s="198"/>
      <c r="D7" s="199"/>
      <c r="E7" s="63" t="s">
        <v>279</v>
      </c>
      <c r="F7" s="63" t="s">
        <v>282</v>
      </c>
      <c r="G7" s="50" t="s">
        <v>280</v>
      </c>
      <c r="H7" s="50" t="s">
        <v>281</v>
      </c>
    </row>
    <row r="8" spans="2:8" ht="19.5" customHeight="1">
      <c r="B8" s="201"/>
      <c r="C8" s="202"/>
      <c r="D8" s="203"/>
      <c r="E8" s="43"/>
      <c r="F8" s="43"/>
      <c r="G8" s="43"/>
      <c r="H8" s="59">
        <f>SUM(E8:G8)</f>
        <v>0</v>
      </c>
    </row>
    <row r="9" spans="2:8" ht="19.5" customHeight="1">
      <c r="B9" s="201"/>
      <c r="C9" s="202"/>
      <c r="D9" s="203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1"/>
      <c r="C10" s="202"/>
      <c r="D10" s="203"/>
      <c r="E10" s="43"/>
      <c r="F10" s="43"/>
      <c r="G10" s="43"/>
      <c r="H10" s="59">
        <f t="shared" si="0"/>
        <v>0</v>
      </c>
    </row>
    <row r="11" spans="2:8" ht="19.5" customHeight="1">
      <c r="B11" s="201"/>
      <c r="C11" s="202"/>
      <c r="D11" s="203"/>
      <c r="E11" s="43"/>
      <c r="F11" s="43"/>
      <c r="G11" s="43"/>
      <c r="H11" s="59">
        <f t="shared" si="0"/>
        <v>0</v>
      </c>
    </row>
    <row r="12" spans="2:8" ht="19.5" customHeight="1">
      <c r="B12" s="201"/>
      <c r="C12" s="202"/>
      <c r="D12" s="203"/>
      <c r="E12" s="43"/>
      <c r="F12" s="43"/>
      <c r="G12" s="43"/>
      <c r="H12" s="59">
        <f t="shared" si="0"/>
        <v>0</v>
      </c>
    </row>
    <row r="13" spans="2:8" ht="19.5" customHeight="1">
      <c r="B13" s="201"/>
      <c r="C13" s="202"/>
      <c r="D13" s="203"/>
      <c r="E13" s="43"/>
      <c r="F13" s="43"/>
      <c r="G13" s="43"/>
      <c r="H13" s="59">
        <f t="shared" si="0"/>
        <v>0</v>
      </c>
    </row>
    <row r="14" spans="2:8" ht="19.5" customHeight="1">
      <c r="B14" s="201"/>
      <c r="C14" s="202"/>
      <c r="D14" s="203"/>
      <c r="E14" s="43"/>
      <c r="F14" s="43"/>
      <c r="G14" s="43"/>
      <c r="H14" s="59">
        <f t="shared" si="0"/>
        <v>0</v>
      </c>
    </row>
    <row r="15" spans="2:8" ht="19.5" customHeight="1">
      <c r="B15" s="201"/>
      <c r="C15" s="202"/>
      <c r="D15" s="203"/>
      <c r="E15" s="43"/>
      <c r="F15" s="43"/>
      <c r="G15" s="43"/>
      <c r="H15" s="59">
        <f t="shared" si="0"/>
        <v>0</v>
      </c>
    </row>
    <row r="16" spans="2:8" ht="19.5" customHeight="1">
      <c r="B16" s="201"/>
      <c r="C16" s="202"/>
      <c r="D16" s="203"/>
      <c r="E16" s="43"/>
      <c r="F16" s="43"/>
      <c r="G16" s="43"/>
      <c r="H16" s="59">
        <f t="shared" si="0"/>
        <v>0</v>
      </c>
    </row>
    <row r="17" spans="2:8" ht="19.5" customHeight="1">
      <c r="B17" s="197" t="s">
        <v>285</v>
      </c>
      <c r="C17" s="198"/>
      <c r="D17" s="199"/>
      <c r="E17" s="120">
        <f>SUM(E8:E16)</f>
        <v>0</v>
      </c>
      <c r="F17" s="120">
        <f>SUM(F8:F16)</f>
        <v>0</v>
      </c>
      <c r="G17" s="120">
        <f>SUM(G8:G16)</f>
        <v>0</v>
      </c>
      <c r="H17" s="120">
        <f>SUM(H8:H16)</f>
        <v>0</v>
      </c>
    </row>
    <row r="18" spans="2:8" ht="12.75">
      <c r="B18" s="118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370</v>
      </c>
      <c r="C19" s="61"/>
      <c r="D19" s="48"/>
      <c r="E19" s="48"/>
      <c r="F19" s="48"/>
      <c r="G19" s="48"/>
      <c r="H19" s="55"/>
    </row>
    <row r="21" ht="12.75">
      <c r="B21" s="123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G4" sqref="G4:H4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37" t="s">
        <v>378</v>
      </c>
    </row>
    <row r="2" spans="2:10" ht="15.75">
      <c r="B2" s="208" t="s">
        <v>373</v>
      </c>
      <c r="C2" s="208"/>
      <c r="D2" s="208"/>
      <c r="E2" s="208"/>
      <c r="F2" s="208"/>
      <c r="G2" s="208"/>
      <c r="H2" s="208"/>
      <c r="I2" s="62"/>
      <c r="J2" s="62"/>
    </row>
    <row r="3" spans="2:10" ht="15.75">
      <c r="B3" s="127"/>
      <c r="C3" s="127"/>
      <c r="D3" s="127"/>
      <c r="E3" s="127"/>
      <c r="F3" s="127"/>
      <c r="G3" s="127"/>
      <c r="H3" s="127"/>
      <c r="I3" s="62"/>
      <c r="J3" s="62"/>
    </row>
    <row r="4" spans="2:8" ht="12.75">
      <c r="B4" s="53" t="s">
        <v>148</v>
      </c>
      <c r="C4" s="205"/>
      <c r="D4" s="206"/>
      <c r="E4" s="206"/>
      <c r="F4" s="207"/>
      <c r="G4" s="54" t="s">
        <v>287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286</v>
      </c>
      <c r="G6" s="63" t="s">
        <v>375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19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G4" sqref="G4:H4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20.8515625" style="40" customWidth="1"/>
    <col min="5" max="5" width="17.57421875" style="40" customWidth="1"/>
    <col min="6" max="6" width="14.8515625" style="40" customWidth="1"/>
    <col min="7" max="7" width="12.421875" style="40" customWidth="1"/>
    <col min="8" max="8" width="13.57421875" style="40" customWidth="1"/>
    <col min="9" max="9" width="12.8515625" style="40" customWidth="1"/>
    <col min="10" max="16384" width="11.421875" style="40" customWidth="1"/>
  </cols>
  <sheetData>
    <row r="1" ht="12.75">
      <c r="I1" s="137" t="s">
        <v>379</v>
      </c>
    </row>
    <row r="2" ht="12.75">
      <c r="I2" s="137"/>
    </row>
    <row r="3" spans="2:10" ht="15.75">
      <c r="B3" s="210" t="s">
        <v>290</v>
      </c>
      <c r="C3" s="210"/>
      <c r="D3" s="210"/>
      <c r="E3" s="210"/>
      <c r="F3" s="210"/>
      <c r="G3" s="210"/>
      <c r="H3" s="210"/>
      <c r="I3" s="210"/>
      <c r="J3" s="62"/>
    </row>
    <row r="5" spans="2:9" ht="12.75">
      <c r="B5" s="53" t="s">
        <v>148</v>
      </c>
      <c r="C5" s="48"/>
      <c r="D5" s="200"/>
      <c r="E5" s="200"/>
      <c r="F5" s="200"/>
      <c r="H5" s="54" t="s">
        <v>287</v>
      </c>
      <c r="I5" s="47"/>
    </row>
    <row r="7" spans="2:9" ht="33.75" customHeight="1">
      <c r="B7" s="211" t="s">
        <v>160</v>
      </c>
      <c r="C7" s="212"/>
      <c r="D7" s="215" t="s">
        <v>155</v>
      </c>
      <c r="E7" s="215" t="s">
        <v>237</v>
      </c>
      <c r="F7" s="217" t="s">
        <v>277</v>
      </c>
      <c r="G7" s="217" t="s">
        <v>278</v>
      </c>
      <c r="H7" s="219" t="s">
        <v>161</v>
      </c>
      <c r="I7" s="220"/>
    </row>
    <row r="8" spans="2:9" ht="15.75" customHeight="1">
      <c r="B8" s="213"/>
      <c r="C8" s="214"/>
      <c r="D8" s="216"/>
      <c r="E8" s="216"/>
      <c r="F8" s="218"/>
      <c r="G8" s="218"/>
      <c r="H8" s="79" t="s">
        <v>162</v>
      </c>
      <c r="I8" s="79" t="s">
        <v>163</v>
      </c>
    </row>
    <row r="9" spans="2:9" ht="19.5" customHeight="1">
      <c r="B9" s="209">
        <v>1</v>
      </c>
      <c r="C9" s="209"/>
      <c r="D9" s="75"/>
      <c r="E9" s="75"/>
      <c r="F9" s="76"/>
      <c r="G9" s="76"/>
      <c r="H9" s="77"/>
      <c r="I9" s="77"/>
    </row>
    <row r="10" spans="2:9" ht="19.5" customHeight="1">
      <c r="B10" s="209">
        <v>2</v>
      </c>
      <c r="C10" s="209"/>
      <c r="D10" s="78"/>
      <c r="E10" s="78"/>
      <c r="F10" s="76"/>
      <c r="G10" s="76"/>
      <c r="H10" s="77"/>
      <c r="I10" s="77"/>
    </row>
    <row r="11" spans="2:9" ht="19.5" customHeight="1">
      <c r="B11" s="209">
        <v>3</v>
      </c>
      <c r="C11" s="209"/>
      <c r="D11" s="78"/>
      <c r="E11" s="78"/>
      <c r="F11" s="76"/>
      <c r="G11" s="76"/>
      <c r="H11" s="77"/>
      <c r="I11" s="77"/>
    </row>
    <row r="12" spans="2:9" ht="19.5" customHeight="1">
      <c r="B12" s="209">
        <v>4</v>
      </c>
      <c r="C12" s="209"/>
      <c r="D12" s="78"/>
      <c r="E12" s="78"/>
      <c r="F12" s="76"/>
      <c r="G12" s="76"/>
      <c r="H12" s="77"/>
      <c r="I12" s="77"/>
    </row>
    <row r="13" spans="2:9" ht="19.5" customHeight="1">
      <c r="B13" s="209">
        <v>5</v>
      </c>
      <c r="C13" s="209"/>
      <c r="D13" s="78"/>
      <c r="E13" s="78"/>
      <c r="F13" s="76"/>
      <c r="G13" s="76"/>
      <c r="H13" s="77"/>
      <c r="I13" s="77"/>
    </row>
    <row r="14" spans="2:9" ht="19.5" customHeight="1">
      <c r="B14" s="209">
        <v>6</v>
      </c>
      <c r="C14" s="209"/>
      <c r="D14" s="78"/>
      <c r="E14" s="78"/>
      <c r="F14" s="76"/>
      <c r="G14" s="76"/>
      <c r="H14" s="77"/>
      <c r="I14" s="77"/>
    </row>
    <row r="15" spans="2:9" ht="19.5" customHeight="1">
      <c r="B15" s="209">
        <v>7</v>
      </c>
      <c r="C15" s="209"/>
      <c r="D15" s="78"/>
      <c r="E15" s="78"/>
      <c r="F15" s="76"/>
      <c r="G15" s="76"/>
      <c r="H15" s="77"/>
      <c r="I15" s="77"/>
    </row>
    <row r="16" spans="2:9" ht="19.5" customHeight="1">
      <c r="B16" s="209">
        <v>8</v>
      </c>
      <c r="C16" s="209"/>
      <c r="D16" s="78"/>
      <c r="E16" s="78"/>
      <c r="F16" s="76"/>
      <c r="G16" s="76"/>
      <c r="H16" s="77"/>
      <c r="I16" s="77"/>
    </row>
    <row r="17" spans="2:9" ht="19.5" customHeight="1">
      <c r="B17" s="209">
        <v>9</v>
      </c>
      <c r="C17" s="209"/>
      <c r="D17" s="78"/>
      <c r="E17" s="78"/>
      <c r="F17" s="76"/>
      <c r="G17" s="76"/>
      <c r="H17" s="77"/>
      <c r="I17" s="77"/>
    </row>
    <row r="18" spans="2:9" ht="19.5" customHeight="1">
      <c r="B18" s="209">
        <v>10</v>
      </c>
      <c r="C18" s="209"/>
      <c r="D18" s="78"/>
      <c r="E18" s="78"/>
      <c r="F18" s="76"/>
      <c r="G18" s="76"/>
      <c r="H18" s="77"/>
      <c r="I18" s="77"/>
    </row>
    <row r="19" spans="2:9" ht="19.5" customHeight="1">
      <c r="B19" s="209" t="s">
        <v>147</v>
      </c>
      <c r="C19" s="209"/>
      <c r="D19" s="78"/>
      <c r="E19" s="78"/>
      <c r="F19" s="76"/>
      <c r="G19" s="76"/>
      <c r="H19" s="77"/>
      <c r="I19" s="77"/>
    </row>
    <row r="20" ht="7.5" customHeight="1"/>
    <row r="21" ht="12.75">
      <c r="B21" s="119" t="s">
        <v>263</v>
      </c>
    </row>
    <row r="22" ht="12.75">
      <c r="B22" s="45" t="s">
        <v>291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4" sqref="G4:H4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7" t="s">
        <v>380</v>
      </c>
    </row>
    <row r="2" spans="2:7" ht="15.75">
      <c r="B2" s="210" t="s">
        <v>166</v>
      </c>
      <c r="C2" s="210"/>
      <c r="D2" s="210"/>
      <c r="E2" s="210"/>
      <c r="F2" s="210"/>
      <c r="G2" s="210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25" t="s">
        <v>164</v>
      </c>
      <c r="C6" s="226"/>
      <c r="D6" s="229" t="s">
        <v>165</v>
      </c>
      <c r="E6" s="229" t="s">
        <v>333</v>
      </c>
      <c r="F6" s="231" t="s">
        <v>336</v>
      </c>
      <c r="G6" s="232"/>
    </row>
    <row r="7" spans="2:7" ht="24.75" customHeight="1">
      <c r="B7" s="227"/>
      <c r="C7" s="228"/>
      <c r="D7" s="230"/>
      <c r="E7" s="230"/>
      <c r="F7" s="121" t="s">
        <v>293</v>
      </c>
      <c r="G7" s="121" t="s">
        <v>292</v>
      </c>
    </row>
    <row r="8" spans="2:7" ht="12.75">
      <c r="B8" s="201"/>
      <c r="C8" s="203"/>
      <c r="D8" s="43"/>
      <c r="E8" s="43"/>
      <c r="F8" s="43"/>
      <c r="G8" s="43"/>
    </row>
    <row r="9" spans="2:7" ht="12.75">
      <c r="B9" s="201"/>
      <c r="C9" s="203"/>
      <c r="D9" s="43"/>
      <c r="E9" s="43"/>
      <c r="F9" s="43"/>
      <c r="G9" s="43"/>
    </row>
    <row r="10" spans="2:7" ht="12.75">
      <c r="B10" s="201"/>
      <c r="C10" s="203"/>
      <c r="D10" s="43"/>
      <c r="E10" s="43"/>
      <c r="F10" s="43"/>
      <c r="G10" s="43"/>
    </row>
    <row r="11" spans="2:7" ht="12.75">
      <c r="B11" s="201"/>
      <c r="C11" s="203"/>
      <c r="D11" s="43"/>
      <c r="E11" s="43"/>
      <c r="F11" s="43"/>
      <c r="G11" s="43"/>
    </row>
    <row r="12" spans="2:7" ht="12.75">
      <c r="B12" s="201"/>
      <c r="C12" s="203"/>
      <c r="D12" s="43"/>
      <c r="E12" s="43"/>
      <c r="F12" s="43"/>
      <c r="G12" s="43"/>
    </row>
    <row r="13" spans="2:7" ht="12.75">
      <c r="B13" s="223" t="s">
        <v>147</v>
      </c>
      <c r="C13" s="224"/>
      <c r="D13" s="64"/>
      <c r="E13" s="64"/>
      <c r="F13" s="65"/>
      <c r="G13" s="65"/>
    </row>
    <row r="14" spans="2:7" ht="12.75">
      <c r="B14" s="221"/>
      <c r="C14" s="222"/>
      <c r="D14" s="66"/>
      <c r="E14" s="66"/>
      <c r="F14" s="67"/>
      <c r="G14" s="67"/>
    </row>
    <row r="15" ht="7.5" customHeight="1"/>
    <row r="16" ht="12.75">
      <c r="B16" s="129" t="s">
        <v>334</v>
      </c>
    </row>
    <row r="17" ht="12.75">
      <c r="B17" s="40" t="s">
        <v>381</v>
      </c>
    </row>
    <row r="18" ht="12.75">
      <c r="B18" s="40" t="s">
        <v>335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4" sqref="G4:H4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37" t="s">
        <v>382</v>
      </c>
    </row>
    <row r="2" spans="2:7" ht="15.75">
      <c r="B2" s="210" t="s">
        <v>168</v>
      </c>
      <c r="C2" s="210"/>
      <c r="D2" s="210"/>
      <c r="E2" s="210"/>
      <c r="F2" s="210"/>
      <c r="G2" s="210"/>
    </row>
    <row r="4" spans="2:7" ht="12.75">
      <c r="B4" s="54" t="s">
        <v>148</v>
      </c>
      <c r="C4" s="200"/>
      <c r="D4" s="200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3"/>
  <sheetViews>
    <sheetView showGridLines="0" tabSelected="1" zoomScalePageLayoutView="0" workbookViewId="0" topLeftCell="A1">
      <selection activeCell="G4" sqref="G4: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25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40" customWidth="1"/>
    <col min="8" max="8" width="14.8515625" style="140" customWidth="1"/>
    <col min="9" max="10" width="0" style="143" hidden="1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41" t="s">
        <v>383</v>
      </c>
    </row>
    <row r="2" spans="2:8" ht="15.75">
      <c r="B2" s="210" t="s">
        <v>174</v>
      </c>
      <c r="C2" s="210"/>
      <c r="D2" s="210"/>
      <c r="E2" s="210"/>
      <c r="F2" s="210"/>
      <c r="G2" s="210"/>
      <c r="H2" s="210"/>
    </row>
    <row r="4" spans="2:8" ht="12.75">
      <c r="B4" s="54" t="s">
        <v>148</v>
      </c>
      <c r="C4" s="200" t="s">
        <v>406</v>
      </c>
      <c r="D4" s="200"/>
      <c r="E4" s="200"/>
      <c r="G4" s="234" t="s">
        <v>1293</v>
      </c>
      <c r="H4" s="235"/>
    </row>
    <row r="5" ht="24" customHeight="1"/>
    <row r="6" spans="2:10" ht="32.25" customHeight="1">
      <c r="B6" s="233" t="s">
        <v>146</v>
      </c>
      <c r="C6" s="233" t="s">
        <v>175</v>
      </c>
      <c r="D6" s="233" t="s">
        <v>176</v>
      </c>
      <c r="E6" s="233" t="s">
        <v>178</v>
      </c>
      <c r="F6" s="233" t="s">
        <v>177</v>
      </c>
      <c r="G6" s="233" t="s">
        <v>425</v>
      </c>
      <c r="H6" s="233" t="s">
        <v>426</v>
      </c>
      <c r="I6" s="236" t="s">
        <v>405</v>
      </c>
      <c r="J6" s="237"/>
    </row>
    <row r="7" spans="2:11" ht="30.75" customHeight="1">
      <c r="B7" s="229"/>
      <c r="C7" s="229"/>
      <c r="D7" s="229"/>
      <c r="E7" s="229"/>
      <c r="F7" s="229"/>
      <c r="G7" s="229"/>
      <c r="H7" s="229"/>
      <c r="I7" s="144" t="s">
        <v>403</v>
      </c>
      <c r="J7" s="145" t="s">
        <v>404</v>
      </c>
      <c r="K7" s="142"/>
    </row>
    <row r="8" spans="2:10" ht="51">
      <c r="B8" s="84">
        <v>1</v>
      </c>
      <c r="C8" s="146" t="s">
        <v>411</v>
      </c>
      <c r="D8" s="146" t="s">
        <v>421</v>
      </c>
      <c r="E8" s="146">
        <v>20601365007</v>
      </c>
      <c r="F8" s="146" t="s">
        <v>408</v>
      </c>
      <c r="G8" s="150">
        <v>77517</v>
      </c>
      <c r="H8" s="156">
        <v>44.55</v>
      </c>
      <c r="I8" s="152">
        <v>44.55</v>
      </c>
      <c r="J8" s="152"/>
    </row>
    <row r="9" spans="2:10" ht="51">
      <c r="B9" s="84">
        <v>2</v>
      </c>
      <c r="C9" s="146" t="s">
        <v>412</v>
      </c>
      <c r="D9" s="146" t="s">
        <v>422</v>
      </c>
      <c r="E9" s="146">
        <v>20601365007</v>
      </c>
      <c r="F9" s="146" t="s">
        <v>408</v>
      </c>
      <c r="G9" s="153">
        <v>983213.25</v>
      </c>
      <c r="H9" s="156">
        <v>569</v>
      </c>
      <c r="I9" s="151">
        <v>569</v>
      </c>
      <c r="J9" s="152"/>
    </row>
    <row r="10" spans="2:10" ht="38.25">
      <c r="B10" s="84">
        <v>3</v>
      </c>
      <c r="C10" s="146" t="s">
        <v>413</v>
      </c>
      <c r="D10" s="146" t="s">
        <v>423</v>
      </c>
      <c r="E10" s="146">
        <v>20601464391</v>
      </c>
      <c r="F10" s="146" t="s">
        <v>409</v>
      </c>
      <c r="G10" s="153">
        <v>280000</v>
      </c>
      <c r="H10" s="157">
        <v>1841.1</v>
      </c>
      <c r="I10" s="154"/>
      <c r="J10" s="152">
        <v>1841.1</v>
      </c>
    </row>
    <row r="11" spans="2:10" ht="38.25">
      <c r="B11" s="84">
        <v>4</v>
      </c>
      <c r="C11" s="146" t="s">
        <v>414</v>
      </c>
      <c r="D11" s="146" t="s">
        <v>424</v>
      </c>
      <c r="E11" s="146">
        <v>20602527736</v>
      </c>
      <c r="F11" s="146" t="s">
        <v>410</v>
      </c>
      <c r="G11" s="153">
        <v>1779787</v>
      </c>
      <c r="H11" s="157">
        <v>2376</v>
      </c>
      <c r="I11" s="154"/>
      <c r="J11" s="152">
        <v>2376</v>
      </c>
    </row>
    <row r="12" spans="2:10" ht="63.75">
      <c r="B12" s="84">
        <v>5</v>
      </c>
      <c r="C12" s="147" t="s">
        <v>417</v>
      </c>
      <c r="D12" s="155" t="s">
        <v>420</v>
      </c>
      <c r="E12" s="147">
        <v>99000023716</v>
      </c>
      <c r="F12" s="147" t="s">
        <v>415</v>
      </c>
      <c r="G12" s="148">
        <v>1726002.35</v>
      </c>
      <c r="H12" s="156">
        <v>172600.24</v>
      </c>
      <c r="I12" s="154">
        <v>172600.24</v>
      </c>
      <c r="J12" s="152"/>
    </row>
    <row r="13" spans="2:10" ht="38.25">
      <c r="B13" s="84">
        <v>6</v>
      </c>
      <c r="C13" s="147" t="s">
        <v>418</v>
      </c>
      <c r="D13" s="155" t="s">
        <v>419</v>
      </c>
      <c r="E13" s="147">
        <v>20603550201</v>
      </c>
      <c r="F13" s="147" t="s">
        <v>416</v>
      </c>
      <c r="G13" s="149">
        <v>92006.96</v>
      </c>
      <c r="H13" s="150">
        <v>9200.7</v>
      </c>
      <c r="I13" s="154"/>
      <c r="J13" s="152">
        <v>9200.7</v>
      </c>
    </row>
  </sheetData>
  <sheetProtection/>
  <mergeCells count="11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  <mergeCell ref="G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2024-01-15T21:19:59Z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