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activeTab="0"/>
  </bookViews>
  <sheets>
    <sheet name="F7" sheetId="1" r:id="rId1"/>
    <sheet name="F8" sheetId="2" r:id="rId2"/>
    <sheet name="F17" sheetId="3" r:id="rId3"/>
  </sheets>
  <definedNames/>
  <calcPr fullCalcOnLoad="1"/>
</workbook>
</file>

<file path=xl/sharedStrings.xml><?xml version="1.0" encoding="utf-8"?>
<sst xmlns="http://schemas.openxmlformats.org/spreadsheetml/2006/main" count="2229" uniqueCount="650">
  <si>
    <t>FORMATO 7</t>
  </si>
  <si>
    <t>PENALIDADES</t>
  </si>
  <si>
    <t>Empresa</t>
  </si>
  <si>
    <t>CORPORACION PERUANA DE AEROPUERTOS Y AVIACION COMERCIAL - CORPAC S.A.</t>
  </si>
  <si>
    <t>Periodo</t>
  </si>
  <si>
    <t>III TRIM 2020</t>
  </si>
  <si>
    <t>N°</t>
  </si>
  <si>
    <t>Nro. De la contratación pública</t>
  </si>
  <si>
    <t>Denominación de la contratación pública</t>
  </si>
  <si>
    <t>RUC del Proveedor o Contratista</t>
  </si>
  <si>
    <t>Nombre del Proveedor o Contratista</t>
  </si>
  <si>
    <t>Monto total del Contrato S/.</t>
  </si>
  <si>
    <t>Monto de la penalidad S/.</t>
  </si>
  <si>
    <t>Monto de la  Penalidad</t>
  </si>
  <si>
    <t>USS</t>
  </si>
  <si>
    <t>S/.</t>
  </si>
  <si>
    <t>GL.003.2020
001-001-222424</t>
  </si>
  <si>
    <t>CONTRATACION DE UNA EMPRESA QUE PROVEA UN MEDICO GENERAL Y UNA ENFERMERA PARA EL TOPICO DE PANF CORPAC S.A. ZONA NORTE</t>
  </si>
  <si>
    <t>JTR CONSULTORES EIRL</t>
  </si>
  <si>
    <t>S/. 120,000.00</t>
  </si>
  <si>
    <t>S/.6,000.00</t>
  </si>
  <si>
    <t>4° ADENDA CONV. COOP.INTER
001-001-201480</t>
  </si>
  <si>
    <t>SERVICIO DE COMUNICACIONES ( ENLACES DE DATOS E INTERNET) PARA SERVICIO DE CENTRO DE DATOS CORPORATIVOS PARA LAS EMPRESAS DEL ESTADO BAJO EL AMBITO DE FONAFE</t>
  </si>
  <si>
    <t>FIBERLUX SAC</t>
  </si>
  <si>
    <t>S/. 229,041.17</t>
  </si>
  <si>
    <t>S/.42.92</t>
  </si>
  <si>
    <t>001-001-201781
001-001-215089</t>
  </si>
  <si>
    <t>SERVICIO DE MANTENIMIENTO DEL ASCENSOR DEL CENTRO DE CONTROL DE TRANSITO AEREO</t>
  </si>
  <si>
    <t>AI INVERSIONES PALO ALTO II SAC</t>
  </si>
  <si>
    <t>S/. 3,727,829.03</t>
  </si>
  <si>
    <t>S/.9,760.00</t>
  </si>
  <si>
    <t>GL.054.2019
001-001-220580</t>
  </si>
  <si>
    <t>CONTRATACIÓN POR ENCARGO DEL SERVICIO DE ARRENDAMIENTO DE EQUIPOS DE COMPUTO - FASE 4 PARA LAS EMPRESAS DEL ESTADO BAJO EL AMBITO DE FONAFE</t>
  </si>
  <si>
    <t>INFORMATICA EL CORTE INGLÉS S.A. SUCURSAL DEL PERU</t>
  </si>
  <si>
    <t>$1,463,414.40</t>
  </si>
  <si>
    <t>$801.32</t>
  </si>
  <si>
    <t>GL.006.2019
001-001-214830</t>
  </si>
  <si>
    <t>CONTRATACIÓN DE SERVICIO DE VIGILANCIA Y SEGURIDAD AVIACIÓN CIVIL (AVSEC) PARA DIECISEIS (16) SEDES AEROPORTUARIAS NIVEL DE CORPAC S.A.</t>
  </si>
  <si>
    <t>PROTECCIÓN Y RESGUARDO S.A. (PROTSSA)</t>
  </si>
  <si>
    <t>S/. 41,343,451.24</t>
  </si>
  <si>
    <t>S/.2,800.00</t>
  </si>
  <si>
    <t>FORMATO 8</t>
  </si>
  <si>
    <t>ORDENES DE COMPRA Y SERVICIOS EMITIDAS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</si>
  <si>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</si>
  <si>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</si>
  <si>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</si>
  <si>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</si>
  <si>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</si>
  <si>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</si>
  <si>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CALLAO</t>
  </si>
  <si>
    <t>PUBLICACIÓN DE UN AVISO EN EL DIARIO EL COMERCIO.</t>
  </si>
  <si>
    <t>20293877964</t>
  </si>
  <si>
    <t>PRODUCCIONES GENESIS S.A.C.</t>
  </si>
  <si>
    <t>SERVICIO CONTRATACION ADICIONAL SERVICIO DE TRANSPORTE DE PERSONAL TECNICO Y OPERATIVO TURNO IDA 7AM Y 7PM. Y A DOMICILIOS Y SERVICIO DE DESINFECCION</t>
  </si>
  <si>
    <t>20110849584</t>
  </si>
  <si>
    <t>TRANSPORTES LEIVA E.I.R.L.</t>
  </si>
  <si>
    <t>SERVICIO EXTENSION DEL SERVICIO DE TRANSPORTE DE PERSONAL TECNICO OPERATIVO TURNO IDA 7AM Y 7PM. A DOMICILIOS</t>
  </si>
  <si>
    <t>CONSTRUCC FRANJA PISTA ATERRIZAJE-REPARAC.INFRAT.SEI,CERCO REMOD.TORRE CONTROL ILO,META:TORRE DE CONTROL ILO-SUPERV-VALOR REFERENCIAL S/.184,000</t>
  </si>
  <si>
    <t>20487493059</t>
  </si>
  <si>
    <t>ACUÑA VEGA CONSULTORES Y EJECUTORES E.I.R.L.</t>
  </si>
  <si>
    <t>CONTRATAR UNA ASESORIA ESPECIALIZADA PARA REVISAR LOS ENTREGABLES PRODUCTO DEL SERVICIO DE CONSULTORIA PARA LA EVALUACIÓN INTEGRAL DE LA ESTRUCTURA OR</t>
  </si>
  <si>
    <t>10090774897</t>
  </si>
  <si>
    <t>HENRIQUEZ RIOS ELBERT MARIO</t>
  </si>
  <si>
    <t xml:space="preserve">POLIZA DE SEGURO </t>
  </si>
  <si>
    <t>20100041953</t>
  </si>
  <si>
    <t>RIMAC  SEGUROS Y REASEGUROS S.A.</t>
  </si>
  <si>
    <t>POLIZA DE SEGURO RESPONSABILIDAD CIVIL DE OPERADORES DE AEROPUERTO Y SERVICIO DE AERONAVEGACION</t>
  </si>
  <si>
    <t>SERVICIO RASTREO SATELITAL GPS PARA FUNIDADES VEHICULARES DE PROPIEDAD DE CORPAC S.A. A NIVEL NACIONAL.</t>
  </si>
  <si>
    <t>20520775596</t>
  </si>
  <si>
    <t>SATELCOM PERU S.A.C.</t>
  </si>
  <si>
    <t>SERVICIO REPARACION MOTOR VENTILADOR UNIDAD EVAPORADORA DE EQ. AIRE ACONDICIONADO CARRIER MODELO 40RM-016-B6-11G INCLUYE REBOBINADO CAMBIO DE RODAJES</t>
  </si>
  <si>
    <t>10441655041</t>
  </si>
  <si>
    <t>SOLANO MEDRANO JUAN RICARDO</t>
  </si>
  <si>
    <t>CONTRATACION DE UNA EMPRESA PRESTADORA SERVICIOS DE INFORMACION CREDITICIA Y COMERCIAL DE PERSONAS NATURALES Y JURIDICAS (CENTRAL DE RIESGO)</t>
  </si>
  <si>
    <t>20525138985</t>
  </si>
  <si>
    <t>SENTINEL PERU S.A</t>
  </si>
  <si>
    <t>12 TX/RX VHF 10W (EQUIPO DE RESPALDO)</t>
  </si>
  <si>
    <t>20600370082</t>
  </si>
  <si>
    <t>3A INFRAESTRUCTURA S.A.C.</t>
  </si>
  <si>
    <t>SERVICIO MANTENIMIENTO DE PERFORADORA CHALLENGER</t>
  </si>
  <si>
    <t>20514512877</t>
  </si>
  <si>
    <t>SERVICIOS TECNICOS AGRUPADOS EIRL</t>
  </si>
  <si>
    <t>PAGO POR CULMINACIÓN DE ACTIVIDADES PRESTACIÓN ACCESORIA (CLÁUSULA CUARTA DEL CONT.GL.063.2017)</t>
  </si>
  <si>
    <t>99000000546</t>
  </si>
  <si>
    <t>MORCOM INTERNATIONAL INC</t>
  </si>
  <si>
    <t>Emision de Certificados digitales</t>
  </si>
  <si>
    <t>20517342891</t>
  </si>
  <si>
    <t>SOFT &amp; NET SOLUTIONS S.A.C.</t>
  </si>
  <si>
    <t>Servicio de mantenimiento de 201 extintores portatiles de la sede central , segun lo indicado en los terminos de referencia</t>
  </si>
  <si>
    <t>20549604251</t>
  </si>
  <si>
    <t>EXTINTORES WIESSE E.I.R.L.</t>
  </si>
  <si>
    <t>SERVICIO CAMBIO, REPARACION DE LLANTAS, BALACEO, MANTENIMIENTO DE AROS</t>
  </si>
  <si>
    <t>10228946261</t>
  </si>
  <si>
    <t>FERNANDEZ OSTOS JULIO CRISPIN</t>
  </si>
  <si>
    <t>SERVICIO DE CONSULTORIA ELABORACION PLAN DE GOBIERNO DIGITAL CORPAC</t>
  </si>
  <si>
    <t>20389359841</t>
  </si>
  <si>
    <t>BDO CONSULTING S.A.C.</t>
  </si>
  <si>
    <t>SERVICIO IMPERMIABILIZACION Y CAMBIO DE CANALETAS DE COBERTURAS EN TECHO DEL NUEVO TRANSITO AEREO .</t>
  </si>
  <si>
    <t>20605652817</t>
  </si>
  <si>
    <t>ARYES GOMEZ S.A.C.</t>
  </si>
  <si>
    <t>CONSULTORIA DE SUPERVISION DE LA OBRA DEL CONTRATO G.L.073.2019, META CERCO PERIMETRICO DEL ARPTO DEL CUSCO</t>
  </si>
  <si>
    <t>20605487484</t>
  </si>
  <si>
    <t>CONSORCIO COSTA DEL SUR</t>
  </si>
  <si>
    <t>CONTRATACION DE UN PROFESIONAL QUE BRINDE ASESORAMIENTO EN GESTION ADMINISTRATIVA AL DIRECTORIO Y/O PRESIDENCIA DE CORPAC SA</t>
  </si>
  <si>
    <t>10005232398</t>
  </si>
  <si>
    <t>SALAZAR OCOLA FERMIN NOEL</t>
  </si>
  <si>
    <t>Contratacion adicional al contrato G.L.047.2017 por el servicio Vigilacia de Seguridad de la aviacion civil  (AVSEC) para 19 sedes aeroportuarias</t>
  </si>
  <si>
    <t>20100717124</t>
  </si>
  <si>
    <t>PROTECCION Y RESGUARDO S A</t>
  </si>
  <si>
    <t>SERV. PROCEDIMIENTO SELECCION ADJ.SIMPLIFICADA 038-2019 CORPAC S.A. 1ERA CONVOCATORIA CONTRATACION EJECUCION DE O0BRA META CERCO PERIMETRICO CUSCO</t>
  </si>
  <si>
    <t>20568161786</t>
  </si>
  <si>
    <t xml:space="preserve"> CONTRATISTAS GENERALES KER EMPRESA INDIVIDUAL DE RESPONSABILIDAD LIMITADA - CON</t>
  </si>
  <si>
    <t>CONTRATACION DE UN (01) ABOGADO ESPECIALISTA EN EJECUCIÓN CONTRACTUAL</t>
  </si>
  <si>
    <t>10445012993</t>
  </si>
  <si>
    <t>GUILLEN VELASQUEZ KARLA JOANA</t>
  </si>
  <si>
    <t>SERVICIO DE CALIBRACIÓIN DE UN BARÓMETRO Y DOS TERMO HIGRÓMETROS PATRÓN</t>
  </si>
  <si>
    <t>20333224021</t>
  </si>
  <si>
    <t>ROJO ELECTRONICS EIRL</t>
  </si>
  <si>
    <t>CONTRATACION DEL SERVICIO DE MONITOREO DE MEDIOS POR 12 MESES</t>
  </si>
  <si>
    <t>20510709099</t>
  </si>
  <si>
    <t>DP COMUNICACIONES S.A.C.</t>
  </si>
  <si>
    <t>CONTRATACION SERV. CONSULTORIA OBRA ELABORACION EXP.TEC.INVERSION REMODELACION TERMINAL DE PASAJEROS  APTO CUSCO.MEMO GCAP.AIT.1.519.2020</t>
  </si>
  <si>
    <t>20605984771</t>
  </si>
  <si>
    <t>CONSORCIO WANCHAQ-ANJM</t>
  </si>
  <si>
    <t>CONTRATACION PROFESIONAL EN DERECHO BRINDE SERVICIO DE ASESORIA Y APOYO EN TEMAS RELACIONADOS A FUNCIONES DEL SECRETARIO DE DIRECTORIO DE CORPAC S.A.</t>
  </si>
  <si>
    <t>10412966053</t>
  </si>
  <si>
    <t>PEREZ DONGO DANIELLA ALEJANDRA</t>
  </si>
  <si>
    <t>Contratación de una empresa especializada, para el proceso de selección del puesto de Gerente de Operaciones Aeronáuticas de CORPAC S.A.</t>
  </si>
  <si>
    <t>20538778851</t>
  </si>
  <si>
    <t>PACTUM PERU SAC</t>
  </si>
  <si>
    <t>Servicio de Integración de las aplicaciones de gestión documental con la Plataforma de Certificados Digitales</t>
  </si>
  <si>
    <t>Contratación de una Institución Especializada para la Evaluación Psicológica a los candidatos de las Convocatorias Internas y/o Externas  de Personal</t>
  </si>
  <si>
    <t>20602559727</t>
  </si>
  <si>
    <t>VAYJ SAC</t>
  </si>
  <si>
    <t>EMISION DE CERTIFICADOS DIGITALES</t>
  </si>
  <si>
    <t>SERVICIO DE TRANSPORTE DE PERSONAL PARA LA SEDE AEROPORTUARIA DE CUSCO</t>
  </si>
  <si>
    <t>20298258821</t>
  </si>
  <si>
    <t>TRANSPORTES FELIPE J. HUANCA ALVITEZ E.I.R.L.</t>
  </si>
  <si>
    <t>SERV.EJECUCION  OBRA  VIA PERIMETRAL INTERNA  APTO CUSCO</t>
  </si>
  <si>
    <t>20605867503</t>
  </si>
  <si>
    <t>CONSORCIO PAMPAS</t>
  </si>
  <si>
    <t>SERVICIO CONTRATACION DE SERVICIO DE CONSULTORIA JURIDICA Y/O LEGAL EXTERNA EN TEMAS LABORALES</t>
  </si>
  <si>
    <t>20111434311</t>
  </si>
  <si>
    <t>LAOS, AGUILAR, LIMAS &amp; ASOCIADOS ABOGADOS S.C.R.L.</t>
  </si>
  <si>
    <t>SERVICIO DE CERTIIFICACIÓN Y CALIBRACIÓN DE EQUIPOS E INSTRUMENTOS DEL ÁREA DE INSPECCIÓN EN VUELO Y ENSAYOS EN TIERRA</t>
  </si>
  <si>
    <t>20510675097</t>
  </si>
  <si>
    <t>J.LI REPRESENTACIONES E.I.R.L.</t>
  </si>
  <si>
    <t xml:space="preserve"> AMPLIACION PLAZO SUPERVISION OBRA : META CERCO PERIMETRICO APTO.CUSCO. DIRECTIVA 005.2020.OSCE RESOL.GCAP.010.2020.6.8.2020 MONTO  S/35,623.76 I/IGV</t>
  </si>
  <si>
    <t xml:space="preserve"> Contratacion del servicio de transp.de personallde control de transp. aereo cta. personal operacional y tecnicos turno salida de 7:00 a.m y 7.00 p.m.</t>
  </si>
  <si>
    <t>TORRES FRANGIBLES</t>
  </si>
  <si>
    <t>MATERIALES SERVICIOS OTROS</t>
  </si>
  <si>
    <t xml:space="preserve">   MATERIALES ELECTRICOS Y  AIRE ACONDIC.</t>
  </si>
  <si>
    <t>20491944553</t>
  </si>
  <si>
    <t>LUZ Y COLOR S.A.C.</t>
  </si>
  <si>
    <t xml:space="preserve">   MATERIALES RPTOS.AC.EQ.ELECTR0NICOS</t>
  </si>
  <si>
    <t>20542004712</t>
  </si>
  <si>
    <t>IMPORT &amp; EXPORTE HELMET PERU S.A.C.</t>
  </si>
  <si>
    <t>OTRAS INVERSIONES</t>
  </si>
  <si>
    <t>20552075341</t>
  </si>
  <si>
    <t>IMPERIA SOLUCIONES TECNOLOGICAS S.A.C.</t>
  </si>
  <si>
    <t>EQUIPOS DIVERSOS ESTACIONES Y CENTRO DE CONTROL</t>
  </si>
  <si>
    <t xml:space="preserve">   MATERIALES RPTOS.AC.PARA  RESCATE</t>
  </si>
  <si>
    <t>20601469694</t>
  </si>
  <si>
    <t>ENERGY SYSTEM SOLUTIONS SAC.</t>
  </si>
  <si>
    <t xml:space="preserve">   MATERIALES DE ASEO Y LIMPIEZA</t>
  </si>
  <si>
    <t>20601453461</t>
  </si>
  <si>
    <t>XERVICOM S.A.C.</t>
  </si>
  <si>
    <t>20604173699</t>
  </si>
  <si>
    <t>MOR REPRESENTACIONES SAC.</t>
  </si>
  <si>
    <t>Fecha</t>
  </si>
  <si>
    <t>FORMATO 17</t>
  </si>
  <si>
    <t>DOCUMENTOS DE CONFORMIDAD DE SERVICIO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</si>
  <si>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</si>
  <si>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</si>
  <si>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</si>
  <si>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</si>
  <si>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</si>
  <si>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</si>
  <si>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 xml:space="preserve">Observaciones </t>
  </si>
  <si>
    <t>ACTA DE CONFORMIDAD</t>
  </si>
  <si>
    <t>AREA DE REDES, COMUNICACIONES Y SOPORTE TECNICO</t>
  </si>
  <si>
    <t>001-001-220579</t>
  </si>
  <si>
    <t>GESTION DE DISPOSITIVOS FINALES</t>
  </si>
  <si>
    <t xml:space="preserve"> T/C 3.534</t>
  </si>
  <si>
    <t>AREA DE INFRAESTRUCTURA Y TITULACIONES</t>
  </si>
  <si>
    <t>WAYRA  CONTRATISTA SERVICIOS GENERALES SRL</t>
  </si>
  <si>
    <t>001-001-224403</t>
  </si>
  <si>
    <t>CONSTRUCCION FRANJA DE PISTA ATERRIZAJE REPARACION DE
INFRAESTRUCTURA DEL SEI Y CERCO REMODELACION DE LA TORRE DE CONTROL
META: TORRE CONTROL ILO.</t>
  </si>
  <si>
    <t>PRESIDENCIA DEL DIRECTORIO</t>
  </si>
  <si>
    <t>001-001-224316</t>
  </si>
  <si>
    <t>SERVICIO DE ASESORAMIENTO EN GESTIÓN PÚBLICA A LA PRESIDENCIA DEL DIRECTORIO</t>
  </si>
  <si>
    <t>AREA DE FACTURACION Y COBRANZAS</t>
  </si>
  <si>
    <t xml:space="preserve">SENTINEL PERU S.A. </t>
  </si>
  <si>
    <t>001-001-216067</t>
  </si>
  <si>
    <t>CONTRATACIÓN DE UNA EMPRESA PRESTADORA DE SERVICIOS DE INFORMACIÓN CREDITICIA Y COMERCIAL DE PERSONAS NATURALES Y JURIDICAS (CENTRAL DE RIESGO)</t>
  </si>
  <si>
    <t>GERENCIA DE GESTIÓN AEROPORTUARIA - AREA DE SEGURIDAD</t>
  </si>
  <si>
    <t>CORPORACION EMPRESARIAL C&amp;Z S.A.C.</t>
  </si>
  <si>
    <t>001-001-216468</t>
  </si>
  <si>
    <t xml:space="preserve">SERVICIO DE VIGILANCIA DE SEGURIDAD DE LA AVIACION CIVIL (AVSEC) PARA LAS ESTACIONES RADAR UBICADAS FUERA DE LOS AERPUERTOS DEL CUSCO- CAJAMARCA- AREQUIPA- AYACUCHO </t>
  </si>
  <si>
    <t xml:space="preserve">AREA DE RELACION LABORALES </t>
  </si>
  <si>
    <t>001-001-222424</t>
  </si>
  <si>
    <t>CONTRATACION DE UNA EMPRESA QUE PROVEA UN MEDICO GENERAL  Y UNA ENFERMERA PARA EL TOPICO DE PANF CORPAC S.A. ZONA NORTE</t>
  </si>
  <si>
    <t>AREA DE CONTABILIDAD</t>
  </si>
  <si>
    <t>QUANTUM CONSULTORES SAC</t>
  </si>
  <si>
    <t>001-001-208799</t>
  </si>
  <si>
    <t>SERVICIO DE ASESORÍA TRIBUTARIA Y CONTABLE POR 24 MESES PARA EL ARA DE CONTABILIDAD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</si>
  <si>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</si>
  <si>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</si>
  <si>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</si>
  <si>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</si>
  <si>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VERA AUDITORES Y ASOCIADOS SOCIEDAD CIVIL DE RESPONSABILIDAD LIMITADA</t>
  </si>
  <si>
    <t>001-001-207636</t>
  </si>
  <si>
    <t>CONTRATACIÓN DE UNA EMPRESA ESPECIALISTA EN LA ASESORÍA DE NORMAS INTERNACIONALES DE INFORMACIÓN FINANCIERA (NIIF) PARA 24 MESES</t>
  </si>
  <si>
    <t>ENTEL PERU SA</t>
  </si>
  <si>
    <t>001-001-221257</t>
  </si>
  <si>
    <t>CONTRATACIÓN DEL SERVICIO DE TELEFONIA MOVIL PARA CORPAC SA</t>
  </si>
  <si>
    <t>AREA DE REDES Y COMUNICACIONES</t>
  </si>
  <si>
    <t>CONSORCIO GMD S.A. - ADEXUS PERU SA</t>
  </si>
  <si>
    <t>001-001-189674</t>
  </si>
  <si>
    <t>SERVICIO DE RENOVACIÓN DE LA RED LAN DE CORPAC S.A.</t>
  </si>
  <si>
    <t>GERENCIA GESTIÓN AEROPORTUARIA</t>
  </si>
  <si>
    <t xml:space="preserve">AVANT CLEANING SERVICES SAC </t>
  </si>
  <si>
    <t>001-001-219931</t>
  </si>
  <si>
    <t>CONTRATACION SERVICIO DE LIMPIEZA INTEGRAL PARA LAS INSTALACIONMES DE CORPAC SA EN LAS SEDES AEROPORTUARIAS DE LA ZONA NORTE, SUR Y ORIENTE - ITEM 01</t>
  </si>
  <si>
    <t>AREA DE PROGRAMACION Y CONTROL</t>
  </si>
  <si>
    <t xml:space="preserve">BAQUIJANO CARAZZA JOSE DANIEL </t>
  </si>
  <si>
    <t>001-001-224656</t>
  </si>
  <si>
    <t>CONTRATACIÓN DE ANALISTA EN CONTRATACIONES PÚBLICAS PARA DESARROLLO DE FASE ACTOS PREPARATORIOS Y PROYECTAR INFORMACIÓN PARA FONAFE Y MODIF. DEL PAC</t>
  </si>
  <si>
    <t>ÁREA DE RELACIONES LABORALES</t>
  </si>
  <si>
    <t>SERVICIOS MEDICOS EL TREBOL SAC</t>
  </si>
  <si>
    <t>001-001-220712</t>
  </si>
  <si>
    <t>SERVICIO CONTRATACIÓN DE UN MÉDICO CON ESPECIALIDAD EN EDICINA OCUPACIONAL EN OBSERVANCIA A LA LEY 29783</t>
  </si>
  <si>
    <t xml:space="preserve">GERENCIA SISTEMAS DE GESTION DE SEGURIDAD OPERACIONAL </t>
  </si>
  <si>
    <t>SOLUCIONES INTEGRALES E INNOVACION TECNOLOGICA DEL PERU SAC - SINNOTEC DEL PERU</t>
  </si>
  <si>
    <t>001-001-224387</t>
  </si>
  <si>
    <t>SERVICIO DE APOYO TECNICO PARA LA IMPLEMENTACION DE LA GESTION INTEGRAL DE RIESGOS EN CORPAC S.A.</t>
  </si>
  <si>
    <t>AREA DE SERVICIOS GENERALES</t>
  </si>
  <si>
    <t xml:space="preserve">SATELCOM PERU SAC </t>
  </si>
  <si>
    <t>001-001-206394</t>
  </si>
  <si>
    <t>SERVICIO DE RASTREO POR SISTEMA DE GPS POR EL PERIODO DE 24 MESES DE 35 VEHICULOS</t>
  </si>
  <si>
    <t>AREA DE SEGURIDAD</t>
  </si>
  <si>
    <t xml:space="preserve">WORLD SECURITY AND SERVICES SAC </t>
  </si>
  <si>
    <t>001-001-222508</t>
  </si>
  <si>
    <t xml:space="preserve">SERVICIO DE VIGILANCIA DE SEGURIDAD DE LA AVIACIÓN CIVIL (AVSEC) PARA LA SEDE CENTRAL - CALLAO </t>
  </si>
  <si>
    <t>001-001-220889</t>
  </si>
  <si>
    <t xml:space="preserve">CONTRATACIÓN DEL SERVICIO DE RASTREO SATELITAL (GPS) PARA SIETE (07) VEHÍCULOS DE PROPIEDAD DE CORPAC S.A. UBICADOS EN SEDES DE PROVINCIA </t>
  </si>
  <si>
    <t>GERENCIA DE LOGISTICA</t>
  </si>
  <si>
    <t>CASTILLO RIVERA GIANCARLO</t>
  </si>
  <si>
    <t>001-001-224709</t>
  </si>
  <si>
    <t>SERVICIO ESPECIALIZADO DE UN ASESOR EN CONTRATACIÓN ESTATAL PARA LA GERENCIA DE LOGÍSTICA</t>
  </si>
  <si>
    <t xml:space="preserve">AREA DE SERVICIOS GENERALES </t>
  </si>
  <si>
    <t>TRANSPORTE LEIVA E.I.R.LTDA</t>
  </si>
  <si>
    <t>001-001-220013</t>
  </si>
  <si>
    <t>SERVICIO DE TRANSPORTE DE PERSONAL DE CONTROL DE TRANSITO AEREO CTA. Y PERSONAL OPERACIONAL TURNO SALIDA 07:00 AM Y 07:00 PM</t>
  </si>
  <si>
    <t>AREA DE REDES COMUNICACIONES Y SOPORTE TECNICO</t>
  </si>
  <si>
    <t>CASTRO SOTO ALEXIS ARTURO</t>
  </si>
  <si>
    <t>001-001-219510</t>
  </si>
  <si>
    <t>SERVICIO DE SOPROTE INFORMATICO A USUARIOS DE CORPAC S.A.</t>
  </si>
  <si>
    <t>AREA DE SEGURIDAD - GERENCIA CENTRAL DE AEROPUERTOS</t>
  </si>
  <si>
    <t xml:space="preserve">PROTECCIÓN Y RESGUARDO S.A. (PROTSSA) </t>
  </si>
  <si>
    <t>001-001-200358</t>
  </si>
  <si>
    <t>SERVICIO DE VIGILANCIA DE SEGURIDAD DE LA AVIACION CIVIL (AVSEC) PARA LAS 19 SEDES AEROPORTUARIAS A NIVEL NACIONAL</t>
  </si>
  <si>
    <t>001-001-223564</t>
  </si>
  <si>
    <t>CONTRATACION DEL SERVICIO DE VIGILANCA DE SEGURIDAD DE LA AVIACION CIVIL (AVSEC) PARA 19 SEDES AEROPORTUARIAS A NIVEL NACIONAL</t>
  </si>
  <si>
    <t xml:space="preserve">ÁREA DE SERVICIOS GENERALES </t>
  </si>
  <si>
    <t>EMPRESA DE TRANSPORTES TURISTICO MAVI TOURS E.I.R.L.</t>
  </si>
  <si>
    <t>001-001-214677</t>
  </si>
  <si>
    <t>CONTRATACIÓN DEL SERVICIO DE TRANSPORTE DE PERSONAL DE CORPAC S.A. PARA LA SEDE CENTRAL - ITEM N° 04</t>
  </si>
  <si>
    <t>SOTO VIDARTE MANUEL ENRIQUE</t>
  </si>
  <si>
    <t>001-001-224382</t>
  </si>
  <si>
    <t>CONTRATACIÓN DE UNA PERSONA NATURAL PARA EL MANEJO Y GESTIÓN DE LA FLOTA VEHICULAR DE PROPIEDAD DE CORPAC S.A. PARA EL ÁREA DE SERVICIOS GENERALES</t>
  </si>
  <si>
    <t>EQUIPO MANTENIMIENTO SISTEMAS DE AYUDAS LUMINOSAS Y ENERGÍA ELECTRICA</t>
  </si>
  <si>
    <t>ENEL DISTRIBUCION PERU SAA</t>
  </si>
  <si>
    <t>001-001-222533</t>
  </si>
  <si>
    <t>PAGOS RECIBOS ENEL DISTRIBUCION PERU SAA POR CONSUMO DE ENERGÍA ELÉCTRICA EN SUMINISTROS N° 0672981, 2416031 Y 0954150 MESES DE ENERO A DICIEMBRE 2020</t>
  </si>
  <si>
    <t>GERENCIA DE PLANEAMIENTO Y DESARROLLO</t>
  </si>
  <si>
    <t>YUI PIEROLA LUIS DIEGO</t>
  </si>
  <si>
    <t>001-001-222513</t>
  </si>
  <si>
    <t>CONTRATACION DE 1 PROFESIONAL QUE BRINDE EL SERVICIO DE APOYO EN GESTION DEL PLANEAMIENTO, PRESUPUESTO Y/O PROYECTOS DE INVERSION PUBLICA A LA GPD</t>
  </si>
  <si>
    <t>RIOS REYNA ALIDA MERCEDES</t>
  </si>
  <si>
    <t>001-001-224370</t>
  </si>
  <si>
    <t>CONTRATACIÓN ESPECIALISTA EN CONTRATACIONES PÚBLICAS PARA FASE ACTOS PREPARATORIOS Y FASE DE SELECCIÓN DE REQUERIMIENTOS DE BIENES, SERVIC. Y OBRAS</t>
  </si>
  <si>
    <t>AREA DE ADQUISICIONES DE BIENES Y SERVICOS</t>
  </si>
  <si>
    <t>KARY MILAGRITOS ZARATE LÓPEZ</t>
  </si>
  <si>
    <t>001-001-224255</t>
  </si>
  <si>
    <t>CONTRATACIÓN DE UNA PERSONA NATURAL QUE LLEVE A CABO LA REVISIÓN Y/O
VERIFICACIÓN DE EXPEDIENTES DE PAGO GESTIONADOS POR EL AABS</t>
  </si>
  <si>
    <t>AREA DE CONTRATOS</t>
  </si>
  <si>
    <t>VALENCIA CAHUAYA, WENDY HELEN</t>
  </si>
  <si>
    <t>001-001-224706</t>
  </si>
  <si>
    <t>CONTRATACIÓN DE UN ABOGADO ESPECIALISTA EN CONTRATACIONES PÚBLICAS PARA EL ÁREA DE CONTRATOS</t>
  </si>
  <si>
    <t xml:space="preserve">AREA DE ADQUISICIONES </t>
  </si>
  <si>
    <t>TORRES CALDERON JASSINEETH IRENE</t>
  </si>
  <si>
    <t>001-001-224256</t>
  </si>
  <si>
    <t>CONTRATACIÓN DE UNA PERSONA NATURAL QUE LLEVE A CABO EL CÁLCULO DE PENALIDADES DE CONTRATACIONES MENORES A 8 UIT Y QUE TRAMITE LOS EXPEDIENTES DE PAGO</t>
  </si>
  <si>
    <t>GERENCIA DE ASUNTOS JURIDICOS</t>
  </si>
  <si>
    <t>001-001-223489</t>
  </si>
  <si>
    <t>CONTRATACION DE UN PROFESIONAL EN DERECHO PARA APOYO LEGAL EN LA GERENCIA DE ASUNTOS JURIDICOS Y SECRETARIA DE DIRECTORIO</t>
  </si>
  <si>
    <t>ORGANO DE CONTROL INSTITUCIONAL</t>
  </si>
  <si>
    <t>PACHECO GALLEGOS JACK LENN</t>
  </si>
  <si>
    <t>001-001-222914</t>
  </si>
  <si>
    <t xml:space="preserve">SERVICIO DE UN AUDITOR GUBERNAMENTAL ESPECIALISTA EN COTNROL DE SERVICIOS RELACIONADOS </t>
  </si>
  <si>
    <t>MAQUINARIAS SA.</t>
  </si>
  <si>
    <t>001-001-205647</t>
  </si>
  <si>
    <t>CONTRATACIÓN DE SERVICIO DE MANTENIMIENTO PREVENTIVO Y CORRECTIVO DE 7 VEHÍCULOS NISSAN NP300 FRONTIER</t>
  </si>
  <si>
    <t>RIMARI FLORES ARACELI</t>
  </si>
  <si>
    <t>001-001-222466</t>
  </si>
  <si>
    <t>SERVICIO DE UN ASISTENTE CONTABLE ESPECIALISTA EN CONTROL GUBERNAMENTAL</t>
  </si>
  <si>
    <t xml:space="preserve"> AREA DE DESARROLLO DE PERSONAL Y LA GERENCIA GESTION DE TALENTO HUMANO </t>
  </si>
  <si>
    <t>PACTUM PERÚ SAC</t>
  </si>
  <si>
    <t>001-001-223858</t>
  </si>
  <si>
    <t>CONTRATACIÓN DE UNA EMPRESA ESPECIALIZADA PARA EL PROCESO DE SELECCIÓN DE TRES (03) PUESTOS GERENCIALES PARA CORPAC S.A.</t>
  </si>
  <si>
    <t xml:space="preserve">AREA DE REDES, COMUNICACIONES Y SOPRTE TECNICO </t>
  </si>
  <si>
    <t>SERVICIO DE CENTRO DE DATOS CORPORATIVO PARA LAS EMPRESAS DEL ESTADO BAJO EL AMBITO DE FONAFE</t>
  </si>
  <si>
    <t>001-001-201480</t>
  </si>
  <si>
    <t>ÁREA DE SEGURIDAD</t>
  </si>
  <si>
    <t>CORPORACIÓN EMPRESARIAL C&amp;Z S.A.C.</t>
  </si>
  <si>
    <t>001-001-203522</t>
  </si>
  <si>
    <t>SERVICIO DE VIGILANCIA DE SEGURIDAD DE LA AVIACIÓN CIVIL (AVSEC) PARA LAS ESTACIONES RADAR UBICADAS FUERA DE LOS AEROPUERTOS DEL CUSCO - CAJAMARCA - AREQUIPA - AYACUCHO</t>
  </si>
  <si>
    <t>001-001-220334</t>
  </si>
  <si>
    <t xml:space="preserve">SERVICIO DE SEGURIDAD Y DE VIGILANCIA DE LA AVIACIÓN CIVIL (AVSEC) A NIVEL NACIONAL </t>
  </si>
  <si>
    <t>GERENCIA GESTION AEROPORTUARIA</t>
  </si>
  <si>
    <t xml:space="preserve">ÑURITA SERVICE PRIF SAC </t>
  </si>
  <si>
    <t>001-001-219927</t>
  </si>
  <si>
    <t>CONTRATACION DEL SERVICIO DE LIMPIEZA INTEGRAL PARA LAS INSTALACIONES DE CORPAC S.A. EN LAS SEDES AEROPORTUARIAS DE LAS ZONAS NORTE, SUR Y ORIENTE - ITEM N° 02</t>
  </si>
  <si>
    <t>09/072020</t>
  </si>
  <si>
    <t>AREA DE ALMACENES</t>
  </si>
  <si>
    <t xml:space="preserve">ADUASOFT EIRL </t>
  </si>
  <si>
    <t>001-001-224049</t>
  </si>
  <si>
    <t>SERVICIO DE SOPORTE FUNCIONAL DEL SISTEMA TELEDESPACHO</t>
  </si>
  <si>
    <t>001-001-220580</t>
  </si>
  <si>
    <t xml:space="preserve"> T/C 3.500</t>
  </si>
  <si>
    <t>GERENCIA DE GESTIÓN AEROPORTUARIA</t>
  </si>
  <si>
    <t xml:space="preserve">TRANSPORTE FELIPE J HUANCA ALVITEZ EIRL </t>
  </si>
  <si>
    <t>001-001-217193</t>
  </si>
  <si>
    <t>CONTRATACION DEL SERVICIO DE TRANSPORTE DE PERSONAL DE CORPAC S.A. PARA LA ZONA SUR - ITEM 02</t>
  </si>
  <si>
    <t>COORDINACION GENERAL</t>
  </si>
  <si>
    <t xml:space="preserve">DP COMUNICACIONES SAC </t>
  </si>
  <si>
    <t>001-001-218996</t>
  </si>
  <si>
    <t>CONTRATACION DEL SERVICIO DE MONITOREO DE MEDIOS</t>
  </si>
  <si>
    <t>EQUIPO DE IMAGEN INSTITUCIONAL</t>
  </si>
  <si>
    <t>JENNY DEL ROCIO ROJAS ARISTONDO</t>
  </si>
  <si>
    <t>001-001-224576</t>
  </si>
  <si>
    <t>CONTRATACIÓN DE UN ESPECIALISTA EN DISEÑO GRÁFICO POR DOCES MESES</t>
  </si>
  <si>
    <t>AREA DE PATRIMONIO</t>
  </si>
  <si>
    <t>RIMAC SEGUROS Y REASEGUROS SA.</t>
  </si>
  <si>
    <t>001-001-225028</t>
  </si>
  <si>
    <t>CONTRATACION DE SEGUROS PATRIMONIALES PARA CORPAC S.A." - ÍTEM N°2.</t>
  </si>
  <si>
    <t>T/C 3.504</t>
  </si>
  <si>
    <t>RIMAC SEGUROS Y REASEGUROS S.A.</t>
  </si>
  <si>
    <t>001-001- 225027</t>
  </si>
  <si>
    <t>CONTRATACION DE SEGUROS PATRIMONIALES PARA CORPAC  - ITEM N° 1</t>
  </si>
  <si>
    <t>001-001-224018</t>
  </si>
  <si>
    <t>SERVICIO ACCESO REMOTO</t>
  </si>
  <si>
    <t>J.M. RODRIGUEZ AUTOMOTRIZ E.I.R.L</t>
  </si>
  <si>
    <t>001-001-221815</t>
  </si>
  <si>
    <t>SERVICIO DE MANTENIMIENTO CORRECTIVO DE LOS VEHICULOS MULTIMARCAS DE LA SEDE CENTRAL</t>
  </si>
  <si>
    <t>SONAPO ANDRADE GERSON SPITZ</t>
  </si>
  <si>
    <t>001-001-220848</t>
  </si>
  <si>
    <t xml:space="preserve">APOYO PARA INVENTARIO DE ACTIVOS TIC </t>
  </si>
  <si>
    <t xml:space="preserve">001-001-214677 </t>
  </si>
  <si>
    <t>JARDINES REAL MAEXIN EIRL</t>
  </si>
  <si>
    <t xml:space="preserve">001-001-223383 </t>
  </si>
  <si>
    <t xml:space="preserve">SERVICIO MANTENIMIENTO DE JARDINES EN LA SEDE CENTRAL Y ESTACION SANTA ROSA DE CORPAC S.A. </t>
  </si>
  <si>
    <t>PISCOYA HONORES MARIA ALEJANDRA</t>
  </si>
  <si>
    <t>001-001-224388</t>
  </si>
  <si>
    <t>SERVICIO DE APOYO ADMINISTRATIVO PARA EL ÁREA DE CONTRATOS DE LA GERENCIA DE LOGÍSTICA</t>
  </si>
  <si>
    <t>TECNOLOGIAS ECOLOGICAS PRISMA S.A.C.</t>
  </si>
  <si>
    <t>001-001-214766</t>
  </si>
  <si>
    <t>SERVICIO DE RECOJO Y DISPOSICION FINAL RESIDUOS SOLIDOS Y PELIGROSOS DE CORPAC S.A.</t>
  </si>
  <si>
    <t>AREA DE ADQUISICIONES</t>
  </si>
  <si>
    <t>GERSON JESUS MIÑAN IZARNOTEGUI</t>
  </si>
  <si>
    <t>001-001-224257</t>
  </si>
  <si>
    <t>SERVICIO DE APOYO EN LOS PROCEDIMIENTOS PARA EL CATALOGO ÚNICO DE BIENES, SERVICIOS Y OBRAS (CUBSO)</t>
  </si>
  <si>
    <t>MIGUEL ANGEL GUERRERO SANTILLAN</t>
  </si>
  <si>
    <t>001-001-220933</t>
  </si>
  <si>
    <t>CONTRATACION DE UN LOCADOR DE SERVICIOS PARA APOYO EN EL SEGUIMIENTO DE EJECUCIÓN CONTRACTUAL EN LA GERENCIA DE GESTION AEROPORTUARIA</t>
  </si>
  <si>
    <t>GERENCIA DE TECNOLOGÍA DE LA INFORMACIÓN Y COMUNICACIONES</t>
  </si>
  <si>
    <t xml:space="preserve">AI INVERSIONES PALO ALTO II S.A.C
</t>
  </si>
  <si>
    <t>001-001-218974</t>
  </si>
  <si>
    <t xml:space="preserve">SERVICIO DE FABRICA DE SOFTWARE SEGUNDO CONTRATO - FONAFE </t>
  </si>
  <si>
    <t>EQUIPO DE MANTENIMIENTO DE SISTEMAS DE AYUDAS LUMINOSAS</t>
  </si>
  <si>
    <t>LIMA AIRPORT PARTNERS SRL</t>
  </si>
  <si>
    <t>001-001-222532</t>
  </si>
  <si>
    <t>PAGO DE FACTURAS A LIMA AIRPORT PARTNERS - LAP POR CONSUMO DE ENERGIA ELECTRICA EN CORPAC S.A. POR LOS MESES DE ENERO A DICIEMBRE 2020</t>
  </si>
  <si>
    <t>FLOR DE MARIA TOLENTINO CARAZAS</t>
  </si>
  <si>
    <t>001-001-224397</t>
  </si>
  <si>
    <t>CONTRATACIÓN DEL SERVICIO DE UN ANALISTA EN CONTRATACIONES PUBLICAS PARA EL DESARROLLO DE LA FASE ACTOS PREPARATORIOS DE LOS REQUERIMIENTOS DE BIENES, SERVICIOS Y OBRAS</t>
  </si>
  <si>
    <t>ZELADA GONZALES VANESSA</t>
  </si>
  <si>
    <t>001-001-224369</t>
  </si>
  <si>
    <t>CONTRATACIÓN DE SERVICIO ESPECIALIZADO EN CONTRATACIONES PÚBLICAS PARA EL DESARROLLO DE INDAGACIONES DE MERCADO</t>
  </si>
  <si>
    <t>SANDOVAL HUASASQUICHE SOFIA NOEMI</t>
  </si>
  <si>
    <t>001-001-223451</t>
  </si>
  <si>
    <t>CONTRATACION DE UN (01) PROFESIONAL QUE BRINDE EL SERVICIO DE APOYO AL AREA DE PLANES Y PROYECTOS ADSCRITA A LA GERENCIA DE PLANEAMIENTO Y DESARROLLO, EN LA CONSOLIDACIÓN DE LA IMPLEMENTACIÓN DEL SISTEMA DE PROGRAMACIÓN MULTIANUAL Y GESTIÓN DE INVERSIONES, COMO UNIDAD FORMULADORA, EN CORPAC S.A.</t>
  </si>
  <si>
    <t>001-001-224756</t>
  </si>
  <si>
    <t xml:space="preserve">“ADQUISICION DE PLATAFORMA DE AERONAVES, CONSTRUCCION DE INFRAESTRUCTURA DE SERVICIO DE SALVAMENTO Y EXTINCION DE INCENDIOS (SEI), TORRE DE CONTROL AEROPORTUARIA, CERCO Y VIAS URBANAS EN EL AEROPUERTO DE CUSCO, EN LA LOCALIDAD DE WANCHAQ, DISTRITO DE WANCHAQ, PROVINCIA DE CUSCO, DEPARTAMENTO DE CUSCO – META VIA PERIMETRAL INTERNA” </t>
  </si>
  <si>
    <t>AREA DE CONTROL PATRIMONIAL</t>
  </si>
  <si>
    <t>TORRES LIMAYLLA JORDIN CRISTIAN</t>
  </si>
  <si>
    <t>001-001-221570</t>
  </si>
  <si>
    <t>CONTRATACION DE UNA PERSONA NATURAL PARA EL APOYO EN EL PROCESO DE BAJA DE BIENES A NIVEL NACIONAL Y MANTENIMEINTO DE LA DATA PATRIMONIAL</t>
  </si>
  <si>
    <t>ÁREA DE CONTROL PATRIMONIAL</t>
  </si>
  <si>
    <t>MARY CARMEN RIVERA ALARCON</t>
  </si>
  <si>
    <t>001-001-221553</t>
  </si>
  <si>
    <t>CONTRATACIÓ UNA PERSONA PARA APOYO EN EL MANTENIMIENTO DE LA BASE DE DATOS PATRIMONIAL Y SEGUIMIENTO DE PROCESO DE BAJA DE BIENES A NIVEL NACIONAL</t>
  </si>
  <si>
    <t xml:space="preserve">CONSORCIO CONTACOM SAC </t>
  </si>
  <si>
    <t>001-001-217826</t>
  </si>
  <si>
    <t>CONTRATACIÓN DE UNA EMPRESA ESPECIALIZADA EN LA SISTEMATIZACIÓN DE LA COMPONETIZACION Y DETERMINACIÓN DE LA VIDA ÚTIL DE LOS ACTIVOS FIJOS DE CORPAC</t>
  </si>
  <si>
    <t xml:space="preserve">ÓRGANO DE CONTROL INSTITUCIONAL </t>
  </si>
  <si>
    <t>SILVA MANKI ANTONIO JOHNY</t>
  </si>
  <si>
    <t>001-001-222507</t>
  </si>
  <si>
    <t>SERVICIO DE UN INGENIERO CIVIL ESPECIALISTA EN CONTROL DE OBRAS PÚBLICAS PARA SERVICIOS DE CONTROL ESPECÍFICO</t>
  </si>
  <si>
    <t>ANGEL LIZARDO BETETA ALBINAGORTA</t>
  </si>
  <si>
    <t>001-001-223071</t>
  </si>
  <si>
    <t>SERVICIO DE UN ABOGADO ESPECIALISTA EN CONTROL GUBERNAMENTAL PARA
SERVICIO DE CONTROL ESPECIFICO</t>
  </si>
  <si>
    <t xml:space="preserve">AREA DE REDES, COMUNICACIONES Y SOPROTE TECNICO </t>
  </si>
  <si>
    <t>TELEFONICA DEL PERU S.A.A</t>
  </si>
  <si>
    <t>001-001-208605</t>
  </si>
  <si>
    <t>GARANTÍA TECNICA DE BUEN FUNICONAMIENTO (MANTENIMIENTO PREVENTIVO, MANTENIMIENTO CORRECTIVO, SERVICIO DE SOPORTE, ACTUALIZACIÓN DE SOFTWARE Y FIRMWARE)</t>
  </si>
  <si>
    <t>RICOH DEL PERU SAC</t>
  </si>
  <si>
    <t>001-001-214729</t>
  </si>
  <si>
    <t>SERVICIO DE IMPRESIÓN</t>
  </si>
  <si>
    <t>T/C 3.505</t>
  </si>
  <si>
    <t>ERNEST &amp;YOUNG ASESORES SOCIEDAD CIVIL DE R.L.</t>
  </si>
  <si>
    <t>001-001-204028</t>
  </si>
  <si>
    <t>CONTRATACIÓN DEL SERVICIO DE PATROCINIO JUDICIAL EN MATERIA DE DERECHO LABORAL, INDIVIDUAL Y COLECTIVO</t>
  </si>
  <si>
    <t>T/C 3.518</t>
  </si>
  <si>
    <t>001-001-214730</t>
  </si>
  <si>
    <t>INFORMATICA EL CORTE INGLES S.A. SUCURSAL DEL PERU</t>
  </si>
  <si>
    <t>AI INVERSIONES PALO ALTO II S.A.C</t>
  </si>
  <si>
    <t>AREA DE ADMINISTRACION DE PERSONAL</t>
  </si>
  <si>
    <t>INNOVA DIGITAL SOLUTIONS SAC - INDIGITAL</t>
  </si>
  <si>
    <t>001-001-219618</t>
  </si>
  <si>
    <t>SERVICIO DE IMPLEMENTACIÓN DE UN SOFTWARE WEB DE EMISIÓN DE DOCUMENTOS ELECTRÓNICOS LABORALES FIRMA DIGITAL ( BOLETAS DE PAGO Y OTROS DOCUMENTOS)</t>
  </si>
  <si>
    <t>001-001-220594</t>
  </si>
  <si>
    <r>
      <t xml:space="preserve">CONTRATACION SERVICIO DE LIMPIEZA INTEGRAL PARA LAS INSTALACIONMES DE CORPAC SA EN LAS SEDES AEROPORTUARIAS DE LA ZONA NORTE, SUR Y ORIENTE - </t>
    </r>
    <r>
      <rPr>
        <b/>
        <sz val="9"/>
        <rFont val="Arial"/>
        <family val="2"/>
      </rPr>
      <t>ITEM 03</t>
    </r>
  </si>
  <si>
    <t>EXAGON PERU S.A.C.</t>
  </si>
  <si>
    <t>001-001-213493</t>
  </si>
  <si>
    <t xml:space="preserve">SERVICIO DE SOPORTE TECNOLÓGICO DEL SISTEMA INTEGRADO DE GESTIÓN ADMINISTRATIVA - SIGA </t>
  </si>
  <si>
    <t>001-001-224926</t>
  </si>
  <si>
    <t>001-001-224487</t>
  </si>
  <si>
    <t>PARDO SAC</t>
  </si>
  <si>
    <t>001-001-202089</t>
  </si>
  <si>
    <t>CONTRATACION DEL SERVICIO DE LIMPIEZA DE LA SEDE CENTRAL, ESTACION SANTA ROSA Y CHILLON - CALLAO</t>
  </si>
  <si>
    <t>GERENCIA DE TECNOLOGIA AERONAUTICA</t>
  </si>
  <si>
    <t>001-001-225061</t>
  </si>
  <si>
    <t>GERENCIA CENTRAL DE NAVEGACION AEREA</t>
  </si>
  <si>
    <t>AERO TRANSPORTE SA</t>
  </si>
  <si>
    <t>001-001-212343</t>
  </si>
  <si>
    <t>CONTRATACION DEL SERVICIO INTEGRAL DE INSPECCION EN VUELO A LOS SISTEMAS DE AYUDAS A LA AERONAVEGACION ADMINISTRADOS POR CORPAC S.A.</t>
  </si>
  <si>
    <t xml:space="preserve">CORPORACION CEIBO SAC </t>
  </si>
  <si>
    <t>001-001-224737</t>
  </si>
  <si>
    <t xml:space="preserve">SERVICIO DE DESINFECCION Y CORONA VIRUS COVID – 19 EN LOS AMBIENTES DE LA SEDE CENTRAL, ESTACION SANTA ROSA Y CHILLON DE CORPAC S.A. </t>
  </si>
  <si>
    <t>ARE DE CONTROL PATRIMONIAL</t>
  </si>
  <si>
    <t>MAPFRE PERU COMPAÑÍA DE SEGUROS Y REASEGUROS S.A.</t>
  </si>
  <si>
    <t>001-001-220217</t>
  </si>
  <si>
    <t>CONTRATACIÓN DEL SEGURO OBLIGATORIO DE ACCIDENTES DE TRÁNSITO - SOAT PARA TODA LA FLOTA VEHICULAR DE CORPAC S.A. POR EL  PERIODO DE 12 MESES</t>
  </si>
  <si>
    <t>IRON MOUNTAIN PERU S.A.</t>
  </si>
  <si>
    <t>001-001-224733</t>
  </si>
  <si>
    <t>CONTRATACIÓN DEL SERVICIO DE GESTIÓN Y CUSTODIA DE LOS DOCUMENTOS DEL ARCHIVO CENTRAL DOCUMENTARIO</t>
  </si>
  <si>
    <t>AREA DE SISTEMAS DE NAVEGACION AEREA</t>
  </si>
  <si>
    <r>
      <rPr>
        <sz val="9"/>
        <rFont val="Arial"/>
        <family val="2"/>
      </rPr>
      <t>J.LI REPRESENTACIONES EIRL</t>
    </r>
  </si>
  <si>
    <t>001-001-222792</t>
  </si>
  <si>
    <t>Servicio de calibración y certificación de generador de señales AEROFLEX SGA-6</t>
  </si>
  <si>
    <t>T/C 3.515</t>
  </si>
  <si>
    <t>ELIANA JOCHELYNE JUSTO SANTANA</t>
  </si>
  <si>
    <t>001-001-224800</t>
  </si>
  <si>
    <t>CONTRATACION DE UN PROFESIONAL QUE BRINDE EL SERVICIO DE APOYO EN GESTION LOGISTICA A LA PRESIDENCIA DEL DIRECTORIO DE CORPAC S.A.</t>
  </si>
  <si>
    <t>TELEFONICA DEL PERU SAA</t>
  </si>
  <si>
    <t>001-001-198820</t>
  </si>
  <si>
    <t>CONTRATACION DEL SERVICIO PRIMARIO DE TELEFONIA PARA CORPAC SA</t>
  </si>
  <si>
    <t>ELEVACIONES TECNICAS SAC</t>
  </si>
  <si>
    <t>001-001-221367</t>
  </si>
  <si>
    <t>CONSORCIO CONTACOM SAC</t>
  </si>
  <si>
    <t>001-001-215575</t>
  </si>
  <si>
    <t>CONTRATACION DE UNA EMPRSA DE SERVICIOS PARA PRESENTACION DE LIBROS ELECTRONICOS A SUNAT</t>
  </si>
  <si>
    <t>T/C 3.550</t>
  </si>
  <si>
    <t>LIFT PART &amp; SERVICE S.A.C.</t>
  </si>
  <si>
    <t>001-001-209262</t>
  </si>
  <si>
    <t xml:space="preserve">SERVICIO MANTENIMIENTO PREVENTIVO O CORRECTIVO PERIODO DOS AÑOS, EQUIPO APILADORA ELÉCTRICA AUTOPROPULSADO </t>
  </si>
  <si>
    <t>001-001-214830</t>
  </si>
  <si>
    <t>AREA DE CONTRATOS / AREA DE INFRAESTRCUTURA</t>
  </si>
  <si>
    <t>CONSORCIO WANCHAQ - ANJM</t>
  </si>
  <si>
    <t>001-001-225040</t>
  </si>
  <si>
    <t>CONTRATACION DEL SERVICIO DE CONSULTORIA DE OBRA ELAB. DE EXP. TEC. DE INVERSION DE REMODELACION DE TERMINAL DE PASAJEROS EN EL AEROPUERTO DEL CUSCO EN LA LOCALIDAD WANCHAQ</t>
  </si>
  <si>
    <t>001-001-220338</t>
  </si>
  <si>
    <t>SERVICIO DE VIGILANCIA DE L AVIACIÓN CIVIL ( AVSEC) PARA LAS ESTACIONES RADIO AYUDAS - CUSCO</t>
  </si>
  <si>
    <t>001-001-217194</t>
  </si>
  <si>
    <t>CONTRATACION DEL SERVICIO DE TRANSPORTE DE PERSONAL DE CORPAC S.A. PARA LA ZONA ORIENTE - ITEM 03</t>
  </si>
  <si>
    <t>001-001-217178</t>
  </si>
  <si>
    <t>CONTRATACIÓN DEL SERVICIO DE TRANSPORTE DE PERSONAL DE CORPAC S.A., PARA LA ZONA NORTE - ITEM N° 01SEDES AEROPUORTUARIAS:TUMBES, TALARA, PIURA, CHICLAYO, CAJAMARCA, CHACHAPOYAS, JAÉN, CHIMBOTE, ANTA HUARAZ</t>
  </si>
  <si>
    <t>GTD PERÚ S.A</t>
  </si>
  <si>
    <t>001-001-223808</t>
  </si>
  <si>
    <t>CONTRATACION DEL SERVICIO DE INTERNET PARA CORPAC S.A.</t>
  </si>
  <si>
    <t>T/C 3.548</t>
  </si>
  <si>
    <t>GERENCIA TECNOLOGIA DE LA INFORMACION Y COMUNICACIONES</t>
  </si>
  <si>
    <t>SOFT &amp; NET SOLUTIONS SAC</t>
  </si>
  <si>
    <t>001-001-224038</t>
  </si>
  <si>
    <t>1ERA ADENDA AL CONTRATO GL 026.2018 "SERVICIO CONFIGURACION, OPERACION, MANTENIMIENTO Y SOPORTE DE PLATAFORMA DE EMISION ELECTRONICA</t>
  </si>
  <si>
    <t>GERENCIA DE TECNOLOGIA DE LA INFORMACIÓN Y COMUNICACIONES</t>
  </si>
  <si>
    <t>CHANAMOTH OVERSLULIJS HILLARY CELESTE</t>
  </si>
  <si>
    <t>001-001-218399</t>
  </si>
  <si>
    <t>SERVICIO DE APOYO INFORMATICO A USUARIOS DE CORPAC S.A.</t>
  </si>
  <si>
    <t xml:space="preserve">GERENCIA DE SISTEMA DE GESTION DE LA SEGURIDAD OPERACIONAL </t>
  </si>
  <si>
    <t>LUQUE HIDALGO CARLOS JESUS</t>
  </si>
  <si>
    <t>001-001-223610</t>
  </si>
  <si>
    <t>SERVICIO DE CONTRATACION DE UNA PERSONA NATURAL Y/O JURIDICA ESPECIALIZADA EN AERODROMOS PARA LA GERENCIA DE GSGSO</t>
  </si>
  <si>
    <t xml:space="preserve">AREA DE ADMINISTRACION DE PERSONAL </t>
  </si>
  <si>
    <t>RIMAC S.A. ENTIDAD PRESTADORA DE SALUD</t>
  </si>
  <si>
    <t>001-001-202094</t>
  </si>
  <si>
    <t>SERVICIO DE SEGURO COMPLEMENTARIO DE TRABAJO DE RIESGO SALID</t>
  </si>
  <si>
    <t>AREA DE RESDES, COMUNICACIONES Y SOPORTE TECNICO</t>
  </si>
  <si>
    <t>NEW SOLUTIONS PERU SAC</t>
  </si>
  <si>
    <t>001-001-211555</t>
  </si>
  <si>
    <t>SERVICIO DE MANTENIMIENTO DE SERVIDORES</t>
  </si>
  <si>
    <t>VERIFICACION Y CONTROL DE DATOS S.A.C. - VECODATA S.A.C.</t>
  </si>
  <si>
    <t>001-001-222355</t>
  </si>
  <si>
    <t>CONTRATACION DE OPERACIÓN, SOPORTE Y GESTION DE LA PLATAFORMA DE COMUNICACIONES</t>
  </si>
  <si>
    <t xml:space="preserve">ÁREA DE DEARROLLO DE PERSONAL </t>
  </si>
  <si>
    <t>SOOM PERSONAS Y ORGANIZACIONES TAMASHIRO &amp; RAMIREZ CONSULTORES SRLTA.</t>
  </si>
  <si>
    <t>001-001-217453</t>
  </si>
  <si>
    <t>SERVICIO DE EVALUACIÓN DE DESEMPEÑO BASADO EN COMPETENCIAS PERIODO 2018-2019</t>
  </si>
  <si>
    <t>17/08/200</t>
  </si>
  <si>
    <t>CONSTRUCCION FRANJA DE PISTA ATERRIZAJE REPARACION DE
INFRAESTRUCTURA DEL SEI Y CERCO REMODELACION DE LA TORRE DE CONTROL
META:  TORRE CONTROL ILO.</t>
  </si>
  <si>
    <t>PIMENTEL ENCISO FREDY VICTOR</t>
  </si>
  <si>
    <t>001-001-224694</t>
  </si>
  <si>
    <t>SERVICIO CONTRATACION PERSONA NATURAL O JURIDICA COMO SOPORTE OPERACIONAL ESPECIALIZADO PARA ELABORACION DE "PLANES DE ACCION CORRECTIVAS (PAC)</t>
  </si>
  <si>
    <t>001-001-225180</t>
  </si>
  <si>
    <t>SERVICIO DE ATENCIÓN INMEDIATA PARA GARANTIZAR LA CONTINUIDAD OPERATIVA DEL SISTEMA DE SERVICIO AUTOMÁTICO DE INFORMACIÓN ÁREA TERMINAL (ATIS)</t>
  </si>
  <si>
    <t>T/C 3.561</t>
  </si>
  <si>
    <t>GERENCIA CENTRAL DE AEROPUERTOS - AREA DE SEGURIDAD</t>
  </si>
  <si>
    <t>CONSORCIO OSHKOSH AIRPORT PRODUCTS, LLC FIREMED S.A.C.</t>
  </si>
  <si>
    <t>001-001-188163</t>
  </si>
  <si>
    <t>SERVICIO DE MANTENIMIENTO PREVENTIVO A LOS VEHÍCULOS CONTRAINCENDIOS</t>
  </si>
  <si>
    <t>001-001-221823</t>
  </si>
  <si>
    <t>CONTRATACION DE SERVICIO DE SEGUROS DE RIESGOS HUMANOS
"POLIZA DE SEGURO COMPLEMENTARIO DE TRABAJO DE RIESGO - PENSIÓN"</t>
  </si>
  <si>
    <t>CONTRATACION DE SERVICIO DE SEGUROS DE RIESGOS HUMANOS
"POLIZA DE SEGURO VIDA LEY"</t>
  </si>
  <si>
    <t>CHAPOÑAN FARROÑAN ROBERTO CARLOS</t>
  </si>
  <si>
    <t>001-001-221380</t>
  </si>
  <si>
    <t>CONSULTORIA DE OBRA: ELABORACION DE EXPEDIENTE TECNICO DE LA OBRA: “CONSTRUCCION DE FRANJA DE PISTA DE ATERRIZAJE: REPARACION DE INFRAESTRUCTURA DE SERVICIO DE SALVAMENTO Y EXTINCION DE INCENDIOS (SEI) Y CERCO; REMODELACION DE TORRE DE CONTROL AEROPORTUARIA; EN EL (LA) AEROPUERTO DE ILO EN LA LOCALIDAD DE ILO, DISTRITO DE ILO, PROVINCIA DE ILO, DEPARTAMENTO DE MOQUEGUA –</t>
  </si>
  <si>
    <t>001-001-225257</t>
  </si>
  <si>
    <t>EQUIPO DE OPERACIONES AERONAUTICAS</t>
  </si>
  <si>
    <t>001-001-225116</t>
  </si>
  <si>
    <t>INNOVA TECNOLOGÍA Y CONCEPTO S.A.C.</t>
  </si>
  <si>
    <t>001-001-224776</t>
  </si>
  <si>
    <t>PRESTACION ACCESORIA SOPORTE TECNICO ANTIVIRUS CORPORATIVO</t>
  </si>
  <si>
    <t>001-001-225265</t>
  </si>
  <si>
    <t>SERVICIO DE CONSULTORIA DE SUPERVISION DE LA OBRA: “ADQUISICIÓN DE PLATAFORMA DE AERONAVES: CONSTRUCCIÓN DE INFRAESTRUCTURA DE SERVICIO DE SALVAMENTO Y EXTINCIÓN DE INCENDIOS (SEI), TORRE DE CONTROL AEROPORTUARIA, CERCO Y VÍAS URBANAS; EN EL (LA) AEROPUERTO DEL CUSCO EN LA LOCALIDAD DE WANCHAQ, DISTRITO DE WANCHAQ, PROVINCIA DE CUSCO – META: CERCO PERIMÉTRICO”</t>
  </si>
  <si>
    <t>CONTRATISTAS GENERALES KER EMPRESA INDIVIDUAL DE RESPONSABILIDAD LIMITADA - CONGEKER E.I.R.L.</t>
  </si>
  <si>
    <t>001-001- 225327</t>
  </si>
  <si>
    <t>ADQUISICIÓN DE PLATAFORMA DE AERONAVES: CONSTRUCCIÓN DE INFRAESTRUCTURA DE SERVICIO DE SALVAMENTO Y EXTINCIÓN DE INCENDIOS (SEI), TORRE DE CONTROL AEROPORTUARIA, CERCO Y VÍAS URBANAS; EN EL (LA) AEROPUERTO DEL CUSCO EN LA LOCALIDAD DE WANCHAQ, DISTRITO DE WANCHAQ, PROVINCIA DE CUSCO – META: CERCO PERIMÉTRICO</t>
  </si>
  <si>
    <t>PRODUCCIONES GENESIS SAC</t>
  </si>
  <si>
    <t>001-001-224907</t>
  </si>
  <si>
    <t>PUBLICACIÓN DE UN AVISO EN DIARIO EL COMERCIO</t>
  </si>
  <si>
    <t>GERENCIA DE GESTION DEL TALENTO HUMANO Y GERENCIA DE PLANEAMIENTO Y DESARROLLO</t>
  </si>
  <si>
    <t>ELBERT HENRÍQUEZ RÍOS</t>
  </si>
  <si>
    <t>001-001-225010</t>
  </si>
  <si>
    <t>ASESORÍA ESPECIALIZADA PARA REVISAR LOS ENTREGABLES PRODUCTO DEL SERVICIO DE CONSULTORÍA PARA LA EVALUACIÓN INTEGRAL DE LA ESTRUCTURA ORGANIZACIONAL Y SUS PROCESOS</t>
  </si>
  <si>
    <t>001-001-224919</t>
  </si>
  <si>
    <t>SERVICIO DE TRANSPORTE DE PERSONAL DE CONTROL DE TRANSITO AEREO CTA. Y PERSONAL OPERACIONAL TURNO IDA 07:00 A.M. y 07: P.M. A DOMICILIO</t>
  </si>
  <si>
    <t>IRON MOUNTAIN PERU SA</t>
  </si>
  <si>
    <t>001-001-217872</t>
  </si>
  <si>
    <t>SERVICIO TRANSPORTE, CUSTODIA Y ALMACENAMIENTO DE CINTAS BACKUPS</t>
  </si>
  <si>
    <t>AREA DE PROYECTOS Y DESARROLLO DE SISTEMAS</t>
  </si>
  <si>
    <t>001-001-224325</t>
  </si>
  <si>
    <t>001-001-224319</t>
  </si>
  <si>
    <t>SERVICIO DE PLATAFORMA DE CERTIFICADOS DIGITALES EN MODALIDAD SAAS</t>
  </si>
  <si>
    <t>C&amp;D NOR PERU EIRL</t>
  </si>
  <si>
    <t>001-001-223820</t>
  </si>
  <si>
    <t>“CONSTRUCCION DEL CERCO PERIMETRICO NUEVA ESTACION RADAR GAMBETA AEROPUERTO JORGE CHAVEZ”</t>
  </si>
  <si>
    <t>T/C 3.586</t>
  </si>
  <si>
    <t>T/C 3.547</t>
  </si>
  <si>
    <t>T/C 3.579</t>
  </si>
  <si>
    <t>INVERSIONES CAMHARO SAC</t>
  </si>
  <si>
    <t>001-001-223552</t>
  </si>
  <si>
    <t>CONSTRUCCIÓN DE FRANJA DE PISTA DE ATERRIZAJE, REPARACIÓN DE INFRAESTRUCTURA DE SERVICIO DE SALVAMENTO Y EXTINCIÓN DE ICENDIOS (SEI) Y CERCO, REMODELACIÓN DE TORRE DE CONTROL AEROPORTUARIA, EL AEROPUERTO DE ILO, DEPARTAMENTO DE MOQUEGUA – META: REPARACIÓN DE INFRAESTRUCTURA DE SALVAMENTO Y EXTINCIÓN DE INCENDIOS (SEI)</t>
  </si>
  <si>
    <t>TMT AUTOMOTRIZ SRL</t>
  </si>
  <si>
    <t>001-001-215574</t>
  </si>
  <si>
    <t>CONTRATACIÓN DEL SERVICIO DE MANTENIMIENTO PREVENTIVO DE LOS VEHÍCULOS MULTIMARCA DE LA SEDE CENTRAL</t>
  </si>
  <si>
    <t>LUZ DEL SUR S.A.A.</t>
  </si>
  <si>
    <t>001-001-222530</t>
  </si>
  <si>
    <t>PAGOS DE RECIBOS LUZ DEL SUR POR CONSUMO DE ENEGRIA ELECTRICA EN SUMNISTROS N° 1501183 Y 1240300 POR LOS MESES DE ENERO A DICIEMBRE DEL 2019</t>
  </si>
  <si>
    <t xml:space="preserve">AREA DE RELACIONES LABORALES </t>
  </si>
  <si>
    <t>T/C 3.564</t>
  </si>
  <si>
    <t>SANTOS ALFONSO ALFARO MENDOZA</t>
  </si>
  <si>
    <t>001-092-5288</t>
  </si>
  <si>
    <t>SERVICIO DE CONSULTORIA PARA LA SUPERVISION DE LA OBRA: REMODELACIÓN DEL TERMINALY OFICINAS DEL AEROPUERTO DE ILO.</t>
  </si>
  <si>
    <t>CONSORCIO LOS OLIVOS</t>
  </si>
  <si>
    <t>001-092-5289</t>
  </si>
  <si>
    <t xml:space="preserve">CONTRATACIÓN DE LA EJECUCIÓN DE LA OBRA: REMODELACIÓN DEL TERMINAL Y OFICINAS DEL AEROPUERTO DE ILO </t>
  </si>
  <si>
    <t>001-001-207296</t>
  </si>
  <si>
    <t xml:space="preserve">SERVICIO DE CONFIGURACION, OPERACION, MANTENIMIENTO Y SOPORTE DE LA PLATAFORMA DE EMISIÓN ELECTRÓNICA </t>
  </si>
  <si>
    <t>ACUÑA VEGA CONSULTORES Y EJECUTORES E.I.R.L</t>
  </si>
  <si>
    <t>001-001-224998</t>
  </si>
  <si>
    <t>SERVICIO DE CONSULTORIA PARA LA SUPERVISION DE LA OBRA:CONSTRUCCION DE FRANJA DE PISTA DE ATERRIZAJE; REPARACIÓN DE INFRAESTRUCTURA DE SERVICIO DE SALVAMENTO Y EXTINCIÓN DE INCENDIOS (SEI) Y CERCO; REMODELACIÓN TORRE DE CONTROL AEROPORTUARIA; EN EL (LA) AEROPUERTO DE ILO EN LA LOCALIDAD DE ILO, DISTRITO DE ILO, PROVINCIA DE ILO, DEPARTAMENTO DE MOQUEGUA-META: REMODELACION DE TORRE DE CONTROL AEROPORTUARIA</t>
  </si>
  <si>
    <t>MAQUINARIAS SA</t>
  </si>
  <si>
    <t>GERENCIA GENERAL</t>
  </si>
  <si>
    <t>001-001-225288</t>
  </si>
  <si>
    <t>CONTRATACION DE UN PROFESIONAL QUE BRINDE ASESORAMIENTO EN GESTION ADMINISTRATIVA AL DIRECTORIO Y/O PRESIDENCIA DE CORPAC S.A.</t>
  </si>
  <si>
    <t>PROYECTO ESPECIALES COLORADO S.R.L.</t>
  </si>
  <si>
    <t>001-001-223430</t>
  </si>
  <si>
    <t>SERVICIO DE MANTENIMIENTO DEL SISTEMA CONTRA INCENDIO DEL NUEVO CENTRO DE CONTROL DE TRANSITO AEREO</t>
  </si>
  <si>
    <t>AEROPUERTO DE ILO</t>
  </si>
  <si>
    <t>INVERSIONES MI TIERRA EIRL</t>
  </si>
  <si>
    <t>001-001-223406</t>
  </si>
  <si>
    <t>CONTRATACION SERVCIO TRANSLADO BIENES ENSERES DE LA LOCALIDAD DE LIMA A LOCALIDAD DE MOQUEGUA</t>
  </si>
  <si>
    <t>EXTINTORES WIESSE E.I.R.L</t>
  </si>
  <si>
    <t>001-001-225228</t>
  </si>
  <si>
    <t>SERVICIO DE MANTENIMIENTO DE 201 EXTINTORES PORTÁTILES DE LA SEDE CENTRAL</t>
  </si>
  <si>
    <t>001-001-225295</t>
  </si>
  <si>
    <t>CONTRATACION ADICIONAL AL CONTRATO G.L.047.2017 POR EL SERVICIO VIGILACIA DE SEGURIDAD DE LA AVIACION CIVIL (AVSEC) PARA 19 SEDES AEROPORTUARIAS</t>
  </si>
  <si>
    <t>JULIO CRISPIN FERNANDEZ OSTOS</t>
  </si>
  <si>
    <t>001-001-225231</t>
  </si>
  <si>
    <t>SERVICIO REPARACIÓN DE LLANTAS Y MANTO DE AROS DE VEHICULOS SEDE CENTRAL</t>
  </si>
  <si>
    <t>EQUIPO DE GENERACIÓN ELECTRICA Y AIRE ACONDICIONADO</t>
  </si>
  <si>
    <t>DISTRIBUIDORA CUMMINS PERÚ S.A.C.</t>
  </si>
  <si>
    <t>001-001-22173
001-028-19736
001-030-7209</t>
  </si>
  <si>
    <t>INSTALACIÓN GRUPOS ELECTRÓGENOS PARA EL AERÓDROMO DE NAZCA Y ESTACIÓN VOR Tarapoto/CAPACITACIÓN A TÉCNICOS  EN GRUPOS ELECTRÓGENOS/TRASLADO GRUPOS ELECTRÓGENOS DE NAZCA.</t>
  </si>
  <si>
    <t>001-030-7209
001-028-19736</t>
  </si>
  <si>
    <t>S/285402.66</t>
  </si>
  <si>
    <t>DYNATEST PERU S.A.C.</t>
  </si>
  <si>
    <t>001-092-4830</t>
  </si>
  <si>
    <t>DETERMINACIÓN DEL PCN DE LA PISTA D ATERRIZAJE DEL AERODROMO DE MOQUEGUA</t>
  </si>
  <si>
    <t>001-001-225397</t>
  </si>
  <si>
    <t>CONTRATACION SERV. CONSULTORIA OBRA ELABORACION EXP.TEC.INVERSION
REMODELACION TERMINAL DE PASAJEROS APTO CUSCO.MEMO GCAP.AIT.1.519.2020</t>
  </si>
  <si>
    <t>PEREZ TELLO DARIEN ALFREDO</t>
  </si>
  <si>
    <t>001-001-220832</t>
  </si>
  <si>
    <t>SERVICIO DE UN ESPECIALISTA EN INFRAESTRUCTURA PARA LA COORDINACIÓN DE LOS COMPONENTES DEL PROYECTO PARA LAS INVERSIONES DE OPTIMIZACIÓN EN EL AEROPUERTO DE ILO</t>
  </si>
  <si>
    <t>RIMAC SEGUROS Y REASEGUROS SA</t>
  </si>
  <si>
    <t>T/C 3.576</t>
  </si>
  <si>
    <t>001-001-225083</t>
  </si>
  <si>
    <t xml:space="preserve">AREA DE ADQUISICONES </t>
  </si>
  <si>
    <t>FINA STAMP PERU SAC</t>
  </si>
  <si>
    <t>001-001-223494</t>
  </si>
  <si>
    <t>CONFECCIÓN Y SUMINISTRO DE SELLOS AUTOMÁTICOS Y CONSUMIBLES PARA USO DE LAS DEPENDENCIAS DE CORPAC S.A.</t>
  </si>
  <si>
    <t>COPISERVICE EIRL</t>
  </si>
  <si>
    <t>001-001-222175</t>
  </si>
  <si>
    <t xml:space="preserve">CONTRATACIÓN DE SERVICIO DE FOTOCOPIADO SEDE CENTRAL Y ESTACIÓN SANTA ROSA </t>
  </si>
  <si>
    <t>CONTRATACIÓN DEL SERVICIO DE TRANSPORTE DE PERSONAL DE CORPAC S.A., PARA LA ZONA NORTE - ITEM N° 01SEDES AEROPUORTUARIAS:TUMBES, TALARA, PIURA, CHICLAYO, CAJAMARCA, CHACHAPOYAS, JAÉN, CHIMBOTE, ANTA HUARAZ,TRUJILLO</t>
  </si>
  <si>
    <t>S/ 84,505.38</t>
  </si>
  <si>
    <t>001-001-225041</t>
  </si>
  <si>
    <t>SERVICIO DE RASTREO POR SISTEMA DE GPS POR EL PERIODO DE 24 MESES DE 55 VEHICULOS</t>
  </si>
  <si>
    <t>CONSORCIO VECODATA-ITALTEL-VALTOM-OLC</t>
  </si>
  <si>
    <t>001-001-224657</t>
  </si>
  <si>
    <t>MANTENIMIENTO PREVENTIVO, MANTENIMINETO CORRECTIVO Y SOPORTE TECNICO</t>
  </si>
  <si>
    <t>23/069/2020</t>
  </si>
  <si>
    <t>S/ 1798.46</t>
  </si>
  <si>
    <t>001-001-225658</t>
  </si>
  <si>
    <t>Notas:</t>
  </si>
  <si>
    <t>1.- El tipo de cambio publicado corresponde a la cotización de cierre de la SBS del día anterior.</t>
  </si>
  <si>
    <t>2.- En los días que no se cuenta con tipo de cambio publicado, se tomó el del día inmediato anterior.</t>
  </si>
  <si>
    <t>3.- Tipo de Cambio obtenido de https://e-consulta.sunat.gob.pe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</si>
</sst>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&quot;* #,##0.00_ ;_ &quot;S/&quot;* \-#,##0.00_ ;_ &quot;S/&quot;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[$S/.]#,##0.00"/>
    <numFmt numFmtId="168" formatCode="dd&quot;/&quot;mm&quot;/&quot;yyyy"/>
    <numFmt numFmtId="169" formatCode="&quot;S/.&quot;\ #,##0.00;[Red]&quot;S/.&quot;\ \-#,##0.00"/>
    <numFmt numFmtId="170" formatCode="d/m/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64">
      <alignment/>
      <protection/>
    </xf>
    <xf numFmtId="0" fontId="4" fillId="33" borderId="0" xfId="64" applyFont="1" applyFill="1" applyBorder="1" applyAlignment="1">
      <alignment horizontal="center" vertical="center"/>
      <protection/>
    </xf>
    <xf numFmtId="0" fontId="4" fillId="33" borderId="0" xfId="64" applyFont="1" applyFill="1" applyAlignment="1">
      <alignment horizontal="center" vertical="center"/>
      <protection/>
    </xf>
    <xf numFmtId="2" fontId="4" fillId="34" borderId="10" xfId="64" applyNumberFormat="1" applyFont="1" applyFill="1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43" fillId="0" borderId="11" xfId="0" applyNumberFormat="1" applyFont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43" fillId="0" borderId="12" xfId="0" applyNumberFormat="1" applyFont="1" applyBorder="1" applyAlignment="1">
      <alignment horizontal="right" vertical="center" wrapText="1"/>
    </xf>
    <xf numFmtId="4" fontId="43" fillId="33" borderId="12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2" fontId="4" fillId="34" borderId="14" xfId="64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64" applyFont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14" fontId="44" fillId="0" borderId="15" xfId="0" applyNumberFormat="1" applyFont="1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/>
      <protection/>
    </xf>
    <xf numFmtId="168" fontId="45" fillId="0" borderId="11" xfId="0" applyNumberFormat="1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16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" fontId="3" fillId="0" borderId="11" xfId="64" applyNumberFormat="1" applyFont="1" applyFill="1" applyBorder="1" applyAlignment="1">
      <alignment horizontal="center" vertical="center" wrapText="1"/>
      <protection/>
    </xf>
    <xf numFmtId="167" fontId="45" fillId="0" borderId="11" xfId="0" applyNumberFormat="1" applyFont="1" applyBorder="1" applyAlignment="1">
      <alignment horizontal="center" vertical="center" wrapText="1"/>
    </xf>
    <xf numFmtId="14" fontId="45" fillId="0" borderId="11" xfId="0" applyNumberFormat="1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170" fontId="45" fillId="0" borderId="11" xfId="0" applyNumberFormat="1" applyFont="1" applyBorder="1" applyAlignment="1">
      <alignment horizontal="center" vertical="center" wrapText="1"/>
    </xf>
    <xf numFmtId="167" fontId="45" fillId="35" borderId="11" xfId="0" applyNumberFormat="1" applyFont="1" applyFill="1" applyBorder="1" applyAlignment="1">
      <alignment horizontal="center" vertical="center" wrapText="1"/>
    </xf>
    <xf numFmtId="168" fontId="45" fillId="35" borderId="11" xfId="0" applyNumberFormat="1" applyFont="1" applyFill="1" applyBorder="1" applyAlignment="1">
      <alignment horizontal="center" vertical="center" wrapText="1"/>
    </xf>
    <xf numFmtId="169" fontId="46" fillId="0" borderId="11" xfId="0" applyNumberFormat="1" applyFont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4" fillId="35" borderId="15" xfId="0" applyNumberFormat="1" applyFont="1" applyFill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" fontId="43" fillId="37" borderId="11" xfId="0" applyNumberFormat="1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/>
    </xf>
    <xf numFmtId="0" fontId="0" fillId="37" borderId="0" xfId="64" applyFill="1" applyAlignment="1">
      <alignment horizontal="center" vertical="center"/>
      <protection/>
    </xf>
    <xf numFmtId="4" fontId="43" fillId="37" borderId="11" xfId="0" applyNumberFormat="1" applyFont="1" applyFill="1" applyBorder="1" applyAlignment="1" applyProtection="1">
      <alignment horizontal="center" vertical="center"/>
      <protection locked="0"/>
    </xf>
    <xf numFmtId="164" fontId="45" fillId="0" borderId="11" xfId="0" applyNumberFormat="1" applyFont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 wrapText="1"/>
    </xf>
    <xf numFmtId="0" fontId="0" fillId="0" borderId="0" xfId="64" applyAlignment="1">
      <alignment horizontal="left" vertical="center"/>
      <protection/>
    </xf>
    <xf numFmtId="0" fontId="4" fillId="33" borderId="11" xfId="64" applyFont="1" applyFill="1" applyBorder="1" applyAlignment="1">
      <alignment horizontal="center" vertical="center"/>
      <protection/>
    </xf>
    <xf numFmtId="2" fontId="4" fillId="34" borderId="11" xfId="64" applyNumberFormat="1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wrapText="1"/>
      <protection/>
    </xf>
    <xf numFmtId="0" fontId="4" fillId="0" borderId="13" xfId="64" applyFont="1" applyFill="1" applyBorder="1" applyAlignment="1">
      <alignment horizontal="center" wrapText="1"/>
      <protection/>
    </xf>
    <xf numFmtId="2" fontId="4" fillId="34" borderId="11" xfId="64" applyNumberFormat="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4" fillId="33" borderId="17" xfId="64" applyFont="1" applyFill="1" applyBorder="1" applyAlignment="1">
      <alignment horizontal="center" vertical="center"/>
      <protection/>
    </xf>
    <xf numFmtId="0" fontId="4" fillId="33" borderId="18" xfId="64" applyFont="1" applyFill="1" applyBorder="1" applyAlignment="1">
      <alignment horizontal="center" vertical="center"/>
      <protection/>
    </xf>
    <xf numFmtId="0" fontId="4" fillId="33" borderId="19" xfId="64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 vertical="center"/>
      <protection/>
    </xf>
    <xf numFmtId="4" fontId="4" fillId="34" borderId="11" xfId="64" applyNumberFormat="1" applyFont="1" applyFill="1" applyBorder="1" applyAlignment="1">
      <alignment horizontal="center" vertical="center" wrapText="1"/>
      <protection/>
    </xf>
    <xf numFmtId="49" fontId="4" fillId="34" borderId="11" xfId="64" applyNumberFormat="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745456/288922867rad7EAEF.xls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745456/288922867rad7EAEF.xls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745456/288922867rad7EAEF.xls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745456/288922867rad7EAEF.xls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745456/288922867rad7EAEF.xls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745456/288922867rad7EAEF.xls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745456/288922867rad7EAEF.xls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745456/288922867rad7EAEF.xls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745456/288922867rad7EAEF.xls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745456/288922867rad7EAEF.xls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745456/288922867rad7EAEF.xls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745456/288922867rad7EAEF.xls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745456/288922867rad7EAEF.xls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745456/288922867rad7EAEF.xls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745456/288922867rad7EAEF.xls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745456/288922867rad7EAEF.xls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745456/288922867rad7EAEF.xls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745456/288922867rad7EAEF.xls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745456/288922867rad7EAEF.xls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745456/288922867rad7EAEF.xls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745456/288922867rad7EAEF.xls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745456/288922867rad7EAEF.xls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745456/288922867rad7EAEF.xls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745456/288922867rad7EAEF.xls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745456/288922867rad7EAEF.xls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745456/288922867rad7EAEF.xls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745456/288922867rad7EAEF.xls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745456/288922867rad7EAEF.xls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745456/288922867rad7EAEF.xls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745456/288922867rad7EAEF.xls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745456/288922867rad7EAEF.xls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745456/288922867rad7EAEF.xls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745456/288922867rad7EAEF.xls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745456/288922867rad7EAEF.xls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745456/288922867rad7EAEF.xls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745456/288922867rad7EAEF.xls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745456/288922867rad7EAEF.xls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745456/288922867rad7EAEF.xls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745456/288922867rad7EAEF.xls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745456/288922867rad7EAEF.xls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745456/288922867rad7EAEF.xls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745456/288922867rad7EAEF.xls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745456/288922867rad7EAEF.xls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745456/288922867rad7EAEF.xls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745456/288922867rad7EAEF.xls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745456/288922867rad7EAEF.xls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745456/288922867rad7EAEF.xls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745456/288922867rad7EAEF.xls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745456/288922867rad7EAEF.xls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745456/288922867rad7EAEF.xls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745456/288922867rad7EAEF.xls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745456/288922867rad7EAEF.xls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745456/288922867rad7EAEF.xls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745456/288922867rad7EAEF.xls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745456/288922867rad7EAEF.xls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745456/288922867rad7EAEF.xls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745456/288922867rad7EAEF.xls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745456/288922867rad7EAEF.xls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745456/288922867rad7EAEF.xls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745456/288922867rad7EAEF.xls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745456/288922867rad7EAEF.xls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745456/288922867rad7EAEF.xls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745456/288922867rad7EAEF.xls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745456/288922867rad7EAEF.xls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745456/288922867rad7EAEF.xls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745456/288922867rad7EAEF.xls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745456/288922867rad7EAEF.xls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745456/288922867rad7EAEF.xls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745456/288922867rad7EAEF.xls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745456/288922867rad7EAEF.xls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745456/288922867rad7EAEF.xls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745456/288922867rad7EAEF.xls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745456/288922867rad7EAEF.xls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745456/288922867rad7EAEF.xls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745456/288922867rad7EAEF.xls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745456/288922867rad7EAEF.xls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745456/288922867rad7EAEF.xls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745456/288922867rad7EAEF.xls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745456/288922867rad7EAEF.xls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745456/288922867rad7EAEF.xls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745456/288922867rad7EAEF.xls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745456/288922867rad7EAEF.xls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745456/288922867rad7EAEF.xls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745456/288922867rad7EAEF.xls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745456/288922867rad7EAEF.xls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745456/288922867rad7EAEF.xls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745456/288922867rad7EAEF.xls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745456/288922867rad7EAEF.xls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745456/288922867rad7EAEF.xls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745456/288922867rad7EAEF.xls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745456/288922867rad7EAEF.xls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745456/288922867rad7EAEF.xls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745456/288922867rad7EAEF.xls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745456/288922867rad7EAEF.xls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745456/288922867rad7EAEF.xls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745456/288922867rad7EAEF.xls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058400" y="16668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58400" y="16668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464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464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81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81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81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586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586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89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89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937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5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23850" y="937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89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7" name="Picture 26" descr="http://www.seace.gob.pe/images/icon_excel.jpg">
          <a:hlinkClick r:id="rId18"/>
        </xdr:cNvPr>
        <xdr:cNvSpPr>
          <a:spLocks noChangeAspect="1"/>
        </xdr:cNvSpPr>
      </xdr:nvSpPr>
      <xdr:spPr>
        <a:xfrm>
          <a:off x="323850" y="89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89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0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23850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1043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1043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5" name="Picture 26" descr="http://www.seace.gob.pe/images/icon_excel.jpg">
          <a:hlinkClick r:id="rId26"/>
        </xdr:cNvPr>
        <xdr:cNvSpPr>
          <a:spLocks noChangeAspect="1"/>
        </xdr:cNvSpPr>
      </xdr:nvSpPr>
      <xdr:spPr>
        <a:xfrm>
          <a:off x="323850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1348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37" name="Picture 26" descr="http://www.seace.gob.pe/images/icon_excel.jpg">
          <a:hlinkClick r:id="rId28"/>
        </xdr:cNvPr>
        <xdr:cNvSpPr>
          <a:spLocks noChangeAspect="1"/>
        </xdr:cNvSpPr>
      </xdr:nvSpPr>
      <xdr:spPr>
        <a:xfrm>
          <a:off x="323850" y="1348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9" name="Picture 26" descr="http://www.seace.gob.pe/images/icon_excel.jpg">
          <a:hlinkClick r:id="rId30"/>
        </xdr:cNvPr>
        <xdr:cNvSpPr>
          <a:spLocks noChangeAspect="1"/>
        </xdr:cNvSpPr>
      </xdr:nvSpPr>
      <xdr:spPr>
        <a:xfrm>
          <a:off x="323850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303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165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2" name="Picture 26" descr="http://www.seace.gob.pe/images/icon_excel.jpg">
          <a:hlinkClick r:id="rId33"/>
        </xdr:cNvPr>
        <xdr:cNvSpPr>
          <a:spLocks noChangeAspect="1"/>
        </xdr:cNvSpPr>
      </xdr:nvSpPr>
      <xdr:spPr>
        <a:xfrm>
          <a:off x="323850" y="1165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165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516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516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805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7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1805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851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49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1851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805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1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1805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805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668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4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1668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668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988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988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2247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59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2247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2293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1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23850" y="2293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247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63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323850" y="2247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247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156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6" name="Picture 26" descr="http://www.seace.gob.pe/images/icon_excel.jpg">
          <a:hlinkClick r:id="rId57"/>
        </xdr:cNvPr>
        <xdr:cNvSpPr>
          <a:spLocks noChangeAspect="1"/>
        </xdr:cNvSpPr>
      </xdr:nvSpPr>
      <xdr:spPr>
        <a:xfrm>
          <a:off x="323850" y="2156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156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415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415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261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71" name="Picture 26" descr="http://www.seace.gob.pe/images/icon_excel.jpg">
          <a:hlinkClick r:id="rId62"/>
        </xdr:cNvPr>
        <xdr:cNvSpPr>
          <a:spLocks noChangeAspect="1"/>
        </xdr:cNvSpPr>
      </xdr:nvSpPr>
      <xdr:spPr>
        <a:xfrm>
          <a:off x="323850" y="261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264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3" name="Picture 26" descr="http://www.seace.gob.pe/images/icon_excel.jpg">
          <a:hlinkClick r:id="rId64"/>
        </xdr:cNvPr>
        <xdr:cNvSpPr>
          <a:spLocks noChangeAspect="1"/>
        </xdr:cNvSpPr>
      </xdr:nvSpPr>
      <xdr:spPr>
        <a:xfrm>
          <a:off x="323850" y="264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261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75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23850" y="261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261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25717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2506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257175"/>
    <xdr:sp>
      <xdr:nvSpPr>
        <xdr:cNvPr id="78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323850" y="2506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257175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506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766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1905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766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2994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2994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3055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5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3055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2994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87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2994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2994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28727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28727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28727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268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268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3634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95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3634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36804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7" name="Picture 26" descr="http://www.seace.gob.pe/images/icon_excel.jpg">
          <a:hlinkClick r:id="rId88"/>
        </xdr:cNvPr>
        <xdr:cNvSpPr>
          <a:spLocks noChangeAspect="1"/>
        </xdr:cNvSpPr>
      </xdr:nvSpPr>
      <xdr:spPr>
        <a:xfrm>
          <a:off x="323850" y="36804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3634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99" name="Picture 26" descr="http://www.seace.gob.pe/images/icon_excel.jpg">
          <a:hlinkClick r:id="rId90"/>
        </xdr:cNvPr>
        <xdr:cNvSpPr>
          <a:spLocks noChangeAspect="1"/>
        </xdr:cNvSpPr>
      </xdr:nvSpPr>
      <xdr:spPr>
        <a:xfrm>
          <a:off x="323850" y="3634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634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46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02" name="Picture 26" descr="http://www.seace.gob.pe/images/icon_excel.jpg">
          <a:hlinkClick r:id="rId93"/>
        </xdr:cNvPr>
        <xdr:cNvSpPr>
          <a:spLocks noChangeAspect="1"/>
        </xdr:cNvSpPr>
      </xdr:nvSpPr>
      <xdr:spPr>
        <a:xfrm>
          <a:off x="323850" y="346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46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817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3817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4091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107" name="Picture 26" descr="http://www.seace.gob.pe/images/icon_excel.jpg">
          <a:hlinkClick r:id="rId98"/>
        </xdr:cNvPr>
        <xdr:cNvSpPr>
          <a:spLocks noChangeAspect="1"/>
        </xdr:cNvSpPr>
      </xdr:nvSpPr>
      <xdr:spPr>
        <a:xfrm>
          <a:off x="323850" y="4091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4137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9" name="Picture 26" descr="http://www.seace.gob.pe/images/icon_excel.jpg">
          <a:hlinkClick r:id="rId100"/>
        </xdr:cNvPr>
        <xdr:cNvSpPr>
          <a:spLocks noChangeAspect="1"/>
        </xdr:cNvSpPr>
      </xdr:nvSpPr>
      <xdr:spPr>
        <a:xfrm>
          <a:off x="323850" y="4137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4091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111" name="Picture 26" descr="http://www.seace.gob.pe/images/icon_excel.jpg">
          <a:hlinkClick r:id="rId102"/>
        </xdr:cNvPr>
        <xdr:cNvSpPr>
          <a:spLocks noChangeAspect="1"/>
        </xdr:cNvSpPr>
      </xdr:nvSpPr>
      <xdr:spPr>
        <a:xfrm>
          <a:off x="323850" y="4091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4091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57175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3954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57175"/>
    <xdr:sp>
      <xdr:nvSpPr>
        <xdr:cNvPr id="114" name="Picture 26" descr="http://www.seace.gob.pe/images/icon_excel.jpg">
          <a:hlinkClick r:id="rId105"/>
        </xdr:cNvPr>
        <xdr:cNvSpPr>
          <a:spLocks noChangeAspect="1"/>
        </xdr:cNvSpPr>
      </xdr:nvSpPr>
      <xdr:spPr>
        <a:xfrm>
          <a:off x="323850" y="3954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571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3954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4290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4290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4503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19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4503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4564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121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4564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4503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4503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4503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4411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6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4411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4411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470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470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499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499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5036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33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323850" y="5036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499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5" name="Picture 26" descr="http://www.seace.gob.pe/images/icon_excel.jpg">
          <a:hlinkClick r:id="rId126"/>
        </xdr:cNvPr>
        <xdr:cNvSpPr>
          <a:spLocks noChangeAspect="1"/>
        </xdr:cNvSpPr>
      </xdr:nvSpPr>
      <xdr:spPr>
        <a:xfrm>
          <a:off x="323850" y="499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499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4853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8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323850" y="4853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4853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5173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5173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5402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3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323850" y="5402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543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45" name="Picture 26" descr="http://www.seace.gob.pe/images/icon_excel.jpg">
          <a:hlinkClick r:id="rId136"/>
        </xdr:cNvPr>
        <xdr:cNvSpPr>
          <a:spLocks noChangeAspect="1"/>
        </xdr:cNvSpPr>
      </xdr:nvSpPr>
      <xdr:spPr>
        <a:xfrm>
          <a:off x="323850" y="543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5402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7" name="Picture 26" descr="http://www.seace.gob.pe/images/icon_excel.jpg">
          <a:hlinkClick r:id="rId138"/>
        </xdr:cNvPr>
        <xdr:cNvSpPr>
          <a:spLocks noChangeAspect="1"/>
        </xdr:cNvSpPr>
      </xdr:nvSpPr>
      <xdr:spPr>
        <a:xfrm>
          <a:off x="323850" y="5402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402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295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50" name="Picture 26" descr="http://www.seace.gob.pe/images/icon_excel.jpg">
          <a:hlinkClick r:id="rId141"/>
        </xdr:cNvPr>
        <xdr:cNvSpPr>
          <a:spLocks noChangeAspect="1"/>
        </xdr:cNvSpPr>
      </xdr:nvSpPr>
      <xdr:spPr>
        <a:xfrm>
          <a:off x="323850" y="5295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5295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5570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5570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5814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5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5814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5844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57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5844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5814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9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5814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5814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5692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2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5692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5692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5951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5951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6240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67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6240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6301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69" name="Picture 26" descr="http://www.seace.gob.pe/images/icon_excel.jpg">
          <a:hlinkClick r:id="rId160"/>
        </xdr:cNvPr>
        <xdr:cNvSpPr>
          <a:spLocks noChangeAspect="1"/>
        </xdr:cNvSpPr>
      </xdr:nvSpPr>
      <xdr:spPr>
        <a:xfrm>
          <a:off x="323850" y="6301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6240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1" name="Picture 26" descr="http://www.seace.gob.pe/images/icon_excel.jpg">
          <a:hlinkClick r:id="rId162"/>
        </xdr:cNvPr>
        <xdr:cNvSpPr>
          <a:spLocks noChangeAspect="1"/>
        </xdr:cNvSpPr>
      </xdr:nvSpPr>
      <xdr:spPr>
        <a:xfrm>
          <a:off x="323850" y="6240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6240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608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4" name="Picture 26" descr="http://www.seace.gob.pe/images/icon_excel.jpg">
          <a:hlinkClick r:id="rId165"/>
        </xdr:cNvPr>
        <xdr:cNvSpPr>
          <a:spLocks noChangeAspect="1"/>
        </xdr:cNvSpPr>
      </xdr:nvSpPr>
      <xdr:spPr>
        <a:xfrm>
          <a:off x="323850" y="608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608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645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645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671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79" name="Picture 26" descr="http://www.seace.gob.pe/images/icon_excel.jpg">
          <a:hlinkClick r:id="rId170"/>
        </xdr:cNvPr>
        <xdr:cNvSpPr>
          <a:spLocks noChangeAspect="1"/>
        </xdr:cNvSpPr>
      </xdr:nvSpPr>
      <xdr:spPr>
        <a:xfrm>
          <a:off x="323850" y="671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6758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81" name="Picture 26" descr="http://www.seace.gob.pe/images/icon_excel.jpg">
          <a:hlinkClick r:id="rId172"/>
        </xdr:cNvPr>
        <xdr:cNvSpPr>
          <a:spLocks noChangeAspect="1"/>
        </xdr:cNvSpPr>
      </xdr:nvSpPr>
      <xdr:spPr>
        <a:xfrm>
          <a:off x="323850" y="6758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671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3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323850" y="671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671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65913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6" name="Picture 26" descr="http://www.seace.gob.pe/images/icon_excel.jpg">
          <a:hlinkClick r:id="rId177"/>
        </xdr:cNvPr>
        <xdr:cNvSpPr>
          <a:spLocks noChangeAspect="1"/>
        </xdr:cNvSpPr>
      </xdr:nvSpPr>
      <xdr:spPr>
        <a:xfrm>
          <a:off x="323850" y="65913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65913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692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692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7200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7200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7246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7246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7200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7200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7200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704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704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704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7383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7383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7627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7627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7688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205" name="Picture 26" descr="http://www.seace.gob.pe/images/icon_excel.jpg">
          <a:hlinkClick r:id="rId196"/>
        </xdr:cNvPr>
        <xdr:cNvSpPr>
          <a:spLocks noChangeAspect="1"/>
        </xdr:cNvSpPr>
      </xdr:nvSpPr>
      <xdr:spPr>
        <a:xfrm>
          <a:off x="323850" y="7688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7627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7" name="Picture 26" descr="http://www.seace.gob.pe/images/icon_excel.jpg">
          <a:hlinkClick r:id="rId198"/>
        </xdr:cNvPr>
        <xdr:cNvSpPr>
          <a:spLocks noChangeAspect="1"/>
        </xdr:cNvSpPr>
      </xdr:nvSpPr>
      <xdr:spPr>
        <a:xfrm>
          <a:off x="323850" y="7627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7627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753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10" name="Picture 26" descr="http://www.seace.gob.pe/images/icon_excel.jpg">
          <a:hlinkClick r:id="rId201"/>
        </xdr:cNvPr>
        <xdr:cNvSpPr>
          <a:spLocks noChangeAspect="1"/>
        </xdr:cNvSpPr>
      </xdr:nvSpPr>
      <xdr:spPr>
        <a:xfrm>
          <a:off x="323850" y="753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753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7825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7825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8084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5" name="Picture 26" descr="http://www.seace.gob.pe/images/icon_excel.jpg">
          <a:hlinkClick r:id="rId206"/>
        </xdr:cNvPr>
        <xdr:cNvSpPr>
          <a:spLocks noChangeAspect="1"/>
        </xdr:cNvSpPr>
      </xdr:nvSpPr>
      <xdr:spPr>
        <a:xfrm>
          <a:off x="323850" y="8084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8161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217" name="Picture 26" descr="http://www.seace.gob.pe/images/icon_excel.jpg">
          <a:hlinkClick r:id="rId208"/>
        </xdr:cNvPr>
        <xdr:cNvSpPr>
          <a:spLocks noChangeAspect="1"/>
        </xdr:cNvSpPr>
      </xdr:nvSpPr>
      <xdr:spPr>
        <a:xfrm>
          <a:off x="323850" y="8161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8084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9" name="Picture 26" descr="http://www.seace.gob.pe/images/icon_excel.jpg">
          <a:hlinkClick r:id="rId210"/>
        </xdr:cNvPr>
        <xdr:cNvSpPr>
          <a:spLocks noChangeAspect="1"/>
        </xdr:cNvSpPr>
      </xdr:nvSpPr>
      <xdr:spPr>
        <a:xfrm>
          <a:off x="323850" y="8084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8084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7962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2" name="Picture 26" descr="http://www.seace.gob.pe/images/icon_excel.jpg">
          <a:hlinkClick r:id="rId213"/>
        </xdr:cNvPr>
        <xdr:cNvSpPr>
          <a:spLocks noChangeAspect="1"/>
        </xdr:cNvSpPr>
      </xdr:nvSpPr>
      <xdr:spPr>
        <a:xfrm>
          <a:off x="323850" y="7962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7962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8343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8343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8602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27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8602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8648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9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8648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8602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1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8602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8602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8450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4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8450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8450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8938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8938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9197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39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9197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9258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41" name="Picture 26" descr="http://www.seace.gob.pe/images/icon_excel.jpg">
          <a:hlinkClick r:id="rId232"/>
        </xdr:cNvPr>
        <xdr:cNvSpPr>
          <a:spLocks noChangeAspect="1"/>
        </xdr:cNvSpPr>
      </xdr:nvSpPr>
      <xdr:spPr>
        <a:xfrm>
          <a:off x="323850" y="9258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9197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3" name="Picture 26" descr="http://www.seace.gob.pe/images/icon_excel.jpg">
          <a:hlinkClick r:id="rId234"/>
        </xdr:cNvPr>
        <xdr:cNvSpPr>
          <a:spLocks noChangeAspect="1"/>
        </xdr:cNvSpPr>
      </xdr:nvSpPr>
      <xdr:spPr>
        <a:xfrm>
          <a:off x="323850" y="9197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9197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9060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6" name="Picture 26" descr="http://www.seace.gob.pe/images/icon_excel.jpg">
          <a:hlinkClick r:id="rId237"/>
        </xdr:cNvPr>
        <xdr:cNvSpPr>
          <a:spLocks noChangeAspect="1"/>
        </xdr:cNvSpPr>
      </xdr:nvSpPr>
      <xdr:spPr>
        <a:xfrm>
          <a:off x="323850" y="9060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9060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9456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9456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9944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1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323850" y="9944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9974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53" name="Picture 26" descr="http://www.seace.gob.pe/images/icon_excel.jpg">
          <a:hlinkClick r:id="rId244"/>
        </xdr:cNvPr>
        <xdr:cNvSpPr>
          <a:spLocks noChangeAspect="1"/>
        </xdr:cNvSpPr>
      </xdr:nvSpPr>
      <xdr:spPr>
        <a:xfrm>
          <a:off x="323850" y="9974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9944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5" name="Picture 26" descr="http://www.seace.gob.pe/images/icon_excel.jpg">
          <a:hlinkClick r:id="rId246"/>
        </xdr:cNvPr>
        <xdr:cNvSpPr>
          <a:spLocks noChangeAspect="1"/>
        </xdr:cNvSpPr>
      </xdr:nvSpPr>
      <xdr:spPr>
        <a:xfrm>
          <a:off x="323850" y="9944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9944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257175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9669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257175"/>
    <xdr:sp>
      <xdr:nvSpPr>
        <xdr:cNvPr id="258" name="Picture 26" descr="http://www.seace.gob.pe/images/icon_excel.jpg">
          <a:hlinkClick r:id="rId249"/>
        </xdr:cNvPr>
        <xdr:cNvSpPr>
          <a:spLocks noChangeAspect="1"/>
        </xdr:cNvSpPr>
      </xdr:nvSpPr>
      <xdr:spPr>
        <a:xfrm>
          <a:off x="323850" y="9669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257175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96697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0111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0111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037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1037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0416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5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10416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037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7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1037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037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0568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0568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0828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10828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0858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7" name="Picture 26" descr="http://www.seace.gob.pe/images/icon_excel.jpg">
          <a:hlinkClick r:id="rId268"/>
        </xdr:cNvPr>
        <xdr:cNvSpPr>
          <a:spLocks noChangeAspect="1"/>
        </xdr:cNvSpPr>
      </xdr:nvSpPr>
      <xdr:spPr>
        <a:xfrm>
          <a:off x="323850" y="10858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0828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9" name="Picture 26" descr="http://www.seace.gob.pe/images/icon_excel.jpg">
          <a:hlinkClick r:id="rId270"/>
        </xdr:cNvPr>
        <xdr:cNvSpPr>
          <a:spLocks noChangeAspect="1"/>
        </xdr:cNvSpPr>
      </xdr:nvSpPr>
      <xdr:spPr>
        <a:xfrm>
          <a:off x="323850" y="10828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0828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0736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2" name="Picture 26" descr="http://www.seace.gob.pe/images/icon_excel.jpg">
          <a:hlinkClick r:id="rId273"/>
        </xdr:cNvPr>
        <xdr:cNvSpPr>
          <a:spLocks noChangeAspect="1"/>
        </xdr:cNvSpPr>
      </xdr:nvSpPr>
      <xdr:spPr>
        <a:xfrm>
          <a:off x="323850" y="10736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0736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1026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1026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1315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7" name="Picture 26" descr="http://www.seace.gob.pe/images/icon_excel.jpg">
          <a:hlinkClick r:id="rId278"/>
        </xdr:cNvPr>
        <xdr:cNvSpPr>
          <a:spLocks noChangeAspect="1"/>
        </xdr:cNvSpPr>
      </xdr:nvSpPr>
      <xdr:spPr>
        <a:xfrm>
          <a:off x="323850" y="11315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1361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89" name="Picture 26" descr="http://www.seace.gob.pe/images/icon_excel.jpg">
          <a:hlinkClick r:id="rId280"/>
        </xdr:cNvPr>
        <xdr:cNvSpPr>
          <a:spLocks noChangeAspect="1"/>
        </xdr:cNvSpPr>
      </xdr:nvSpPr>
      <xdr:spPr>
        <a:xfrm>
          <a:off x="323850" y="11361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1315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1" name="Picture 26" descr="http://www.seace.gob.pe/images/icon_excel.jpg">
          <a:hlinkClick r:id="rId282"/>
        </xdr:cNvPr>
        <xdr:cNvSpPr>
          <a:spLocks noChangeAspect="1"/>
        </xdr:cNvSpPr>
      </xdr:nvSpPr>
      <xdr:spPr>
        <a:xfrm>
          <a:off x="323850" y="11315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1315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1178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4" name="Picture 26" descr="http://www.seace.gob.pe/images/icon_excel.jpg">
          <a:hlinkClick r:id="rId285"/>
        </xdr:cNvPr>
        <xdr:cNvSpPr>
          <a:spLocks noChangeAspect="1"/>
        </xdr:cNvSpPr>
      </xdr:nvSpPr>
      <xdr:spPr>
        <a:xfrm>
          <a:off x="323850" y="11178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1178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1498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1498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181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99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1181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1864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301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11864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181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1181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181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16967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6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116967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16967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12016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2016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2245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12245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2275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313" name="Picture 26" descr="http://www.seace.gob.pe/images/icon_excel.jpg">
          <a:hlinkClick r:id="rId304"/>
        </xdr:cNvPr>
        <xdr:cNvSpPr>
          <a:spLocks noChangeAspect="1"/>
        </xdr:cNvSpPr>
      </xdr:nvSpPr>
      <xdr:spPr>
        <a:xfrm>
          <a:off x="323850" y="12275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12245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315" name="Picture 26" descr="http://www.seace.gob.pe/images/icon_excel.jpg">
          <a:hlinkClick r:id="rId306"/>
        </xdr:cNvPr>
        <xdr:cNvSpPr>
          <a:spLocks noChangeAspect="1"/>
        </xdr:cNvSpPr>
      </xdr:nvSpPr>
      <xdr:spPr>
        <a:xfrm>
          <a:off x="323850" y="12245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2245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1215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318" name="Picture 26" descr="http://www.seace.gob.pe/images/icon_excel.jpg">
          <a:hlinkClick r:id="rId309"/>
        </xdr:cNvPr>
        <xdr:cNvSpPr>
          <a:spLocks noChangeAspect="1"/>
        </xdr:cNvSpPr>
      </xdr:nvSpPr>
      <xdr:spPr>
        <a:xfrm>
          <a:off x="323850" y="1215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215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2412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12412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287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3" name="Picture 26" descr="http://www.seace.gob.pe/images/icon_excel.jpg">
          <a:hlinkClick r:id="rId314"/>
        </xdr:cNvPr>
        <xdr:cNvSpPr>
          <a:spLocks noChangeAspect="1"/>
        </xdr:cNvSpPr>
      </xdr:nvSpPr>
      <xdr:spPr>
        <a:xfrm>
          <a:off x="323850" y="1287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12976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25" name="Picture 26" descr="http://www.seace.gob.pe/images/icon_excel.jpg">
          <a:hlinkClick r:id="rId316"/>
        </xdr:cNvPr>
        <xdr:cNvSpPr>
          <a:spLocks noChangeAspect="1"/>
        </xdr:cNvSpPr>
      </xdr:nvSpPr>
      <xdr:spPr>
        <a:xfrm>
          <a:off x="323850" y="12976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1287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7" name="Picture 26" descr="http://www.seace.gob.pe/images/icon_excel.jpg">
          <a:hlinkClick r:id="rId318"/>
        </xdr:cNvPr>
        <xdr:cNvSpPr>
          <a:spLocks noChangeAspect="1"/>
        </xdr:cNvSpPr>
      </xdr:nvSpPr>
      <xdr:spPr>
        <a:xfrm>
          <a:off x="323850" y="1287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1287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12550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30" name="Picture 26" descr="http://www.seace.gob.pe/images/icon_excel.jpg">
          <a:hlinkClick r:id="rId321"/>
        </xdr:cNvPr>
        <xdr:cNvSpPr>
          <a:spLocks noChangeAspect="1"/>
        </xdr:cNvSpPr>
      </xdr:nvSpPr>
      <xdr:spPr>
        <a:xfrm>
          <a:off x="323850" y="12550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2550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1312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1312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13418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5" name="Picture 26" descr="http://www.seace.gob.pe/images/icon_excel.jpg">
          <a:hlinkClick r:id="rId326"/>
        </xdr:cNvPr>
        <xdr:cNvSpPr>
          <a:spLocks noChangeAspect="1"/>
        </xdr:cNvSpPr>
      </xdr:nvSpPr>
      <xdr:spPr>
        <a:xfrm>
          <a:off x="323850" y="13418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13464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190500"/>
    <xdr:sp>
      <xdr:nvSpPr>
        <xdr:cNvPr id="337" name="Picture 26" descr="http://www.seace.gob.pe/images/icon_excel.jpg">
          <a:hlinkClick r:id="rId328"/>
        </xdr:cNvPr>
        <xdr:cNvSpPr>
          <a:spLocks noChangeAspect="1"/>
        </xdr:cNvSpPr>
      </xdr:nvSpPr>
      <xdr:spPr>
        <a:xfrm>
          <a:off x="323850" y="13464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13418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9" name="Picture 26" descr="http://www.seace.gob.pe/images/icon_excel.jpg">
          <a:hlinkClick r:id="rId330"/>
        </xdr:cNvPr>
        <xdr:cNvSpPr>
          <a:spLocks noChangeAspect="1"/>
        </xdr:cNvSpPr>
      </xdr:nvSpPr>
      <xdr:spPr>
        <a:xfrm>
          <a:off x="323850" y="13418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13418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13281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2" name="Picture 26" descr="http://www.seace.gob.pe/images/icon_excel.jpg">
          <a:hlinkClick r:id="rId333"/>
        </xdr:cNvPr>
        <xdr:cNvSpPr>
          <a:spLocks noChangeAspect="1"/>
        </xdr:cNvSpPr>
      </xdr:nvSpPr>
      <xdr:spPr>
        <a:xfrm>
          <a:off x="323850" y="13281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13281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13601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13601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1402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47" name="Picture 26" descr="http://www.seace.gob.pe/images/icon_excel.jpg">
          <a:hlinkClick r:id="rId338"/>
        </xdr:cNvPr>
        <xdr:cNvSpPr>
          <a:spLocks noChangeAspect="1"/>
        </xdr:cNvSpPr>
      </xdr:nvSpPr>
      <xdr:spPr>
        <a:xfrm>
          <a:off x="323850" y="1402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190500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190500"/>
    <xdr:sp>
      <xdr:nvSpPr>
        <xdr:cNvPr id="349" name="Picture 26" descr="http://www.seace.gob.pe/images/icon_excel.jpg">
          <a:hlinkClick r:id="rId34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1402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1" name="Picture 26" descr="http://www.seace.gob.pe/images/icon_excel.jpg">
          <a:hlinkClick r:id="rId342"/>
        </xdr:cNvPr>
        <xdr:cNvSpPr>
          <a:spLocks noChangeAspect="1"/>
        </xdr:cNvSpPr>
      </xdr:nvSpPr>
      <xdr:spPr>
        <a:xfrm>
          <a:off x="323850" y="1402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1402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13845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4" name="Picture 26" descr="http://www.seace.gob.pe/images/icon_excel.jpg">
          <a:hlinkClick r:id="rId345"/>
        </xdr:cNvPr>
        <xdr:cNvSpPr>
          <a:spLocks noChangeAspect="1"/>
        </xdr:cNvSpPr>
      </xdr:nvSpPr>
      <xdr:spPr>
        <a:xfrm>
          <a:off x="323850" y="13845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13845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14211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14211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14500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59" name="Picture 26" descr="http://www.seace.gob.pe/images/icon_excel.jpg">
          <a:hlinkClick r:id="rId350"/>
        </xdr:cNvPr>
        <xdr:cNvSpPr>
          <a:spLocks noChangeAspect="1"/>
        </xdr:cNvSpPr>
      </xdr:nvSpPr>
      <xdr:spPr>
        <a:xfrm>
          <a:off x="323850" y="14500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1454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61" name="Picture 26" descr="http://www.seace.gob.pe/images/icon_excel.jpg">
          <a:hlinkClick r:id="rId352"/>
        </xdr:cNvPr>
        <xdr:cNvSpPr>
          <a:spLocks noChangeAspect="1"/>
        </xdr:cNvSpPr>
      </xdr:nvSpPr>
      <xdr:spPr>
        <a:xfrm>
          <a:off x="323850" y="1454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14500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3" name="Picture 26" descr="http://www.seace.gob.pe/images/icon_excel.jpg">
          <a:hlinkClick r:id="rId354"/>
        </xdr:cNvPr>
        <xdr:cNvSpPr>
          <a:spLocks noChangeAspect="1"/>
        </xdr:cNvSpPr>
      </xdr:nvSpPr>
      <xdr:spPr>
        <a:xfrm>
          <a:off x="323850" y="14500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14500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143637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6" name="Picture 26" descr="http://www.seace.gob.pe/images/icon_excel.jpg">
          <a:hlinkClick r:id="rId357"/>
        </xdr:cNvPr>
        <xdr:cNvSpPr>
          <a:spLocks noChangeAspect="1"/>
        </xdr:cNvSpPr>
      </xdr:nvSpPr>
      <xdr:spPr>
        <a:xfrm>
          <a:off x="323850" y="143637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143637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190500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14668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190500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14668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14973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71" name="Picture 26" descr="http://www.seace.gob.pe/images/icon_excel.jpg">
          <a:hlinkClick r:id="rId362"/>
        </xdr:cNvPr>
        <xdr:cNvSpPr>
          <a:spLocks noChangeAspect="1"/>
        </xdr:cNvSpPr>
      </xdr:nvSpPr>
      <xdr:spPr>
        <a:xfrm>
          <a:off x="323850" y="14973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15003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73" name="Picture 26" descr="http://www.seace.gob.pe/images/icon_excel.jpg">
          <a:hlinkClick r:id="rId364"/>
        </xdr:cNvPr>
        <xdr:cNvSpPr>
          <a:spLocks noChangeAspect="1"/>
        </xdr:cNvSpPr>
      </xdr:nvSpPr>
      <xdr:spPr>
        <a:xfrm>
          <a:off x="323850" y="15003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14973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75" name="Picture 26" descr="http://www.seace.gob.pe/images/icon_excel.jpg">
          <a:hlinkClick r:id="rId366"/>
        </xdr:cNvPr>
        <xdr:cNvSpPr>
          <a:spLocks noChangeAspect="1"/>
        </xdr:cNvSpPr>
      </xdr:nvSpPr>
      <xdr:spPr>
        <a:xfrm>
          <a:off x="323850" y="14973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14973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38100" cy="25717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14820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38100" cy="257175"/>
    <xdr:sp>
      <xdr:nvSpPr>
        <xdr:cNvPr id="378" name="Picture 26" descr="http://www.seace.gob.pe/images/icon_excel.jpg">
          <a:hlinkClick r:id="rId369"/>
        </xdr:cNvPr>
        <xdr:cNvSpPr>
          <a:spLocks noChangeAspect="1"/>
        </xdr:cNvSpPr>
      </xdr:nvSpPr>
      <xdr:spPr>
        <a:xfrm>
          <a:off x="323850" y="14820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38100" cy="25717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14820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190500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15186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190500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15186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15430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383" name="Picture 26" descr="http://www.seace.gob.pe/images/icon_excel.jpg">
          <a:hlinkClick r:id="rId374"/>
        </xdr:cNvPr>
        <xdr:cNvSpPr>
          <a:spLocks noChangeAspect="1"/>
        </xdr:cNvSpPr>
      </xdr:nvSpPr>
      <xdr:spPr>
        <a:xfrm>
          <a:off x="323850" y="15430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190500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15476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190500"/>
    <xdr:sp>
      <xdr:nvSpPr>
        <xdr:cNvPr id="385" name="Picture 26" descr="http://www.seace.gob.pe/images/icon_excel.jpg">
          <a:hlinkClick r:id="rId376"/>
        </xdr:cNvPr>
        <xdr:cNvSpPr>
          <a:spLocks noChangeAspect="1"/>
        </xdr:cNvSpPr>
      </xdr:nvSpPr>
      <xdr:spPr>
        <a:xfrm>
          <a:off x="323850" y="15476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15430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387" name="Picture 26" descr="http://www.seace.gob.pe/images/icon_excel.jpg">
          <a:hlinkClick r:id="rId378"/>
        </xdr:cNvPr>
        <xdr:cNvSpPr>
          <a:spLocks noChangeAspect="1"/>
        </xdr:cNvSpPr>
      </xdr:nvSpPr>
      <xdr:spPr>
        <a:xfrm>
          <a:off x="323850" y="15430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15430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25717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15308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257175"/>
    <xdr:sp>
      <xdr:nvSpPr>
        <xdr:cNvPr id="390" name="Picture 26" descr="http://www.seace.gob.pe/images/icon_excel.jpg">
          <a:hlinkClick r:id="rId381"/>
        </xdr:cNvPr>
        <xdr:cNvSpPr>
          <a:spLocks noChangeAspect="1"/>
        </xdr:cNvSpPr>
      </xdr:nvSpPr>
      <xdr:spPr>
        <a:xfrm>
          <a:off x="323850" y="15308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25717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15308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15582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15582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190500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15841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190500"/>
    <xdr:sp>
      <xdr:nvSpPr>
        <xdr:cNvPr id="395" name="Picture 26" descr="http://www.seace.gob.pe/images/icon_excel.jpg">
          <a:hlinkClick r:id="rId386"/>
        </xdr:cNvPr>
        <xdr:cNvSpPr>
          <a:spLocks noChangeAspect="1"/>
        </xdr:cNvSpPr>
      </xdr:nvSpPr>
      <xdr:spPr>
        <a:xfrm>
          <a:off x="323850" y="15841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15963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397" name="Picture 26" descr="http://www.seace.gob.pe/images/icon_excel.jpg">
          <a:hlinkClick r:id="rId388"/>
        </xdr:cNvPr>
        <xdr:cNvSpPr>
          <a:spLocks noChangeAspect="1"/>
        </xdr:cNvSpPr>
      </xdr:nvSpPr>
      <xdr:spPr>
        <a:xfrm>
          <a:off x="323850" y="15963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190500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15841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190500"/>
    <xdr:sp>
      <xdr:nvSpPr>
        <xdr:cNvPr id="399" name="Picture 26" descr="http://www.seace.gob.pe/images/icon_excel.jpg">
          <a:hlinkClick r:id="rId390"/>
        </xdr:cNvPr>
        <xdr:cNvSpPr>
          <a:spLocks noChangeAspect="1"/>
        </xdr:cNvSpPr>
      </xdr:nvSpPr>
      <xdr:spPr>
        <a:xfrm>
          <a:off x="323850" y="15841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19050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15841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57175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15720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57175"/>
    <xdr:sp>
      <xdr:nvSpPr>
        <xdr:cNvPr id="402" name="Picture 26" descr="http://www.seace.gob.pe/images/icon_excel.jpg">
          <a:hlinkClick r:id="rId393"/>
        </xdr:cNvPr>
        <xdr:cNvSpPr>
          <a:spLocks noChangeAspect="1"/>
        </xdr:cNvSpPr>
      </xdr:nvSpPr>
      <xdr:spPr>
        <a:xfrm>
          <a:off x="323850" y="15720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5717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15720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1905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1613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19050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16131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190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1642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190500"/>
    <xdr:sp>
      <xdr:nvSpPr>
        <xdr:cNvPr id="407" name="Picture 26" descr="http://www.seace.gob.pe/images/icon_excel.jpg">
          <a:hlinkClick r:id="rId398"/>
        </xdr:cNvPr>
        <xdr:cNvSpPr>
          <a:spLocks noChangeAspect="1"/>
        </xdr:cNvSpPr>
      </xdr:nvSpPr>
      <xdr:spPr>
        <a:xfrm>
          <a:off x="323850" y="1642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38100" cy="190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16466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341</xdr:row>
      <xdr:rowOff>0</xdr:rowOff>
    </xdr:from>
    <xdr:ext cx="38100" cy="190500"/>
    <xdr:sp>
      <xdr:nvSpPr>
        <xdr:cNvPr id="409" name="Picture 26" descr="http://www.seace.gob.pe/images/icon_excel.jpg">
          <a:hlinkClick r:id="rId400"/>
        </xdr:cNvPr>
        <xdr:cNvSpPr>
          <a:spLocks noChangeAspect="1"/>
        </xdr:cNvSpPr>
      </xdr:nvSpPr>
      <xdr:spPr>
        <a:xfrm>
          <a:off x="323850" y="16466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190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1642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190500"/>
    <xdr:sp>
      <xdr:nvSpPr>
        <xdr:cNvPr id="411" name="Picture 26" descr="http://www.seace.gob.pe/images/icon_excel.jpg">
          <a:hlinkClick r:id="rId402"/>
        </xdr:cNvPr>
        <xdr:cNvSpPr>
          <a:spLocks noChangeAspect="1"/>
        </xdr:cNvSpPr>
      </xdr:nvSpPr>
      <xdr:spPr>
        <a:xfrm>
          <a:off x="323850" y="1642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190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16421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16299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414" name="Picture 26" descr="http://www.seace.gob.pe/images/icon_excel.jpg">
          <a:hlinkClick r:id="rId405"/>
        </xdr:cNvPr>
        <xdr:cNvSpPr>
          <a:spLocks noChangeAspect="1"/>
        </xdr:cNvSpPr>
      </xdr:nvSpPr>
      <xdr:spPr>
        <a:xfrm>
          <a:off x="323850" y="16299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16299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38100" cy="190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16588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38100" cy="190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165887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19050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16893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190500"/>
    <xdr:sp>
      <xdr:nvSpPr>
        <xdr:cNvPr id="419" name="Picture 26" descr="http://www.seace.gob.pe/images/icon_excel.jpg">
          <a:hlinkClick r:id="rId410"/>
        </xdr:cNvPr>
        <xdr:cNvSpPr>
          <a:spLocks noChangeAspect="1"/>
        </xdr:cNvSpPr>
      </xdr:nvSpPr>
      <xdr:spPr>
        <a:xfrm>
          <a:off x="323850" y="16893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351</xdr:row>
      <xdr:rowOff>0</xdr:rowOff>
    </xdr:from>
    <xdr:ext cx="38100" cy="190500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16954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351</xdr:row>
      <xdr:rowOff>0</xdr:rowOff>
    </xdr:from>
    <xdr:ext cx="38100" cy="190500"/>
    <xdr:sp>
      <xdr:nvSpPr>
        <xdr:cNvPr id="421" name="Picture 26" descr="http://www.seace.gob.pe/images/icon_excel.jpg">
          <a:hlinkClick r:id="rId412"/>
        </xdr:cNvPr>
        <xdr:cNvSpPr>
          <a:spLocks noChangeAspect="1"/>
        </xdr:cNvSpPr>
      </xdr:nvSpPr>
      <xdr:spPr>
        <a:xfrm>
          <a:off x="323850" y="16954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190500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16893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190500"/>
    <xdr:sp>
      <xdr:nvSpPr>
        <xdr:cNvPr id="423" name="Picture 26" descr="http://www.seace.gob.pe/images/icon_excel.jpg">
          <a:hlinkClick r:id="rId414"/>
        </xdr:cNvPr>
        <xdr:cNvSpPr>
          <a:spLocks noChangeAspect="1"/>
        </xdr:cNvSpPr>
      </xdr:nvSpPr>
      <xdr:spPr>
        <a:xfrm>
          <a:off x="323850" y="16893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190500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16893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347</xdr:row>
      <xdr:rowOff>0</xdr:rowOff>
    </xdr:from>
    <xdr:ext cx="38100" cy="257175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16710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347</xdr:row>
      <xdr:rowOff>0</xdr:rowOff>
    </xdr:from>
    <xdr:ext cx="38100" cy="257175"/>
    <xdr:sp>
      <xdr:nvSpPr>
        <xdr:cNvPr id="426" name="Picture 26" descr="http://www.seace.gob.pe/images/icon_excel.jpg">
          <a:hlinkClick r:id="rId417"/>
        </xdr:cNvPr>
        <xdr:cNvSpPr>
          <a:spLocks noChangeAspect="1"/>
        </xdr:cNvSpPr>
      </xdr:nvSpPr>
      <xdr:spPr>
        <a:xfrm>
          <a:off x="323850" y="16710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347</xdr:row>
      <xdr:rowOff>0</xdr:rowOff>
    </xdr:from>
    <xdr:ext cx="38100" cy="25717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16710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17106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17106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360</xdr:row>
      <xdr:rowOff>0</xdr:rowOff>
    </xdr:from>
    <xdr:ext cx="38100" cy="19050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17365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360</xdr:row>
      <xdr:rowOff>0</xdr:rowOff>
    </xdr:from>
    <xdr:ext cx="38100" cy="190500"/>
    <xdr:sp>
      <xdr:nvSpPr>
        <xdr:cNvPr id="431" name="Picture 26" descr="http://www.seace.gob.pe/images/icon_excel.jpg">
          <a:hlinkClick r:id="rId422"/>
        </xdr:cNvPr>
        <xdr:cNvSpPr>
          <a:spLocks noChangeAspect="1"/>
        </xdr:cNvSpPr>
      </xdr:nvSpPr>
      <xdr:spPr>
        <a:xfrm>
          <a:off x="323850" y="17365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190500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17472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190500"/>
    <xdr:sp>
      <xdr:nvSpPr>
        <xdr:cNvPr id="433" name="Picture 26" descr="http://www.seace.gob.pe/images/icon_excel.jpg">
          <a:hlinkClick r:id="rId424"/>
        </xdr:cNvPr>
        <xdr:cNvSpPr>
          <a:spLocks noChangeAspect="1"/>
        </xdr:cNvSpPr>
      </xdr:nvSpPr>
      <xdr:spPr>
        <a:xfrm>
          <a:off x="323850" y="17472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360</xdr:row>
      <xdr:rowOff>0</xdr:rowOff>
    </xdr:from>
    <xdr:ext cx="38100" cy="190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17365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360</xdr:row>
      <xdr:rowOff>0</xdr:rowOff>
    </xdr:from>
    <xdr:ext cx="38100" cy="190500"/>
    <xdr:sp>
      <xdr:nvSpPr>
        <xdr:cNvPr id="435" name="Picture 26" descr="http://www.seace.gob.pe/images/icon_excel.jpg">
          <a:hlinkClick r:id="rId426"/>
        </xdr:cNvPr>
        <xdr:cNvSpPr>
          <a:spLocks noChangeAspect="1"/>
        </xdr:cNvSpPr>
      </xdr:nvSpPr>
      <xdr:spPr>
        <a:xfrm>
          <a:off x="323850" y="17365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360</xdr:row>
      <xdr:rowOff>0</xdr:rowOff>
    </xdr:from>
    <xdr:ext cx="38100" cy="190500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17365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38100" cy="257175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17213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38100" cy="257175"/>
    <xdr:sp>
      <xdr:nvSpPr>
        <xdr:cNvPr id="438" name="Picture 26" descr="http://www.seace.gob.pe/images/icon_excel.jpg">
          <a:hlinkClick r:id="rId429"/>
        </xdr:cNvPr>
        <xdr:cNvSpPr>
          <a:spLocks noChangeAspect="1"/>
        </xdr:cNvSpPr>
      </xdr:nvSpPr>
      <xdr:spPr>
        <a:xfrm>
          <a:off x="323850" y="17213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38100" cy="2571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172135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19050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17579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19050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17579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370</xdr:row>
      <xdr:rowOff>0</xdr:rowOff>
    </xdr:from>
    <xdr:ext cx="38100" cy="190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1783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370</xdr:row>
      <xdr:rowOff>0</xdr:rowOff>
    </xdr:from>
    <xdr:ext cx="38100" cy="190500"/>
    <xdr:sp>
      <xdr:nvSpPr>
        <xdr:cNvPr id="443" name="Picture 26" descr="http://www.seace.gob.pe/images/icon_excel.jpg">
          <a:hlinkClick r:id="rId434"/>
        </xdr:cNvPr>
        <xdr:cNvSpPr>
          <a:spLocks noChangeAspect="1"/>
        </xdr:cNvSpPr>
      </xdr:nvSpPr>
      <xdr:spPr>
        <a:xfrm>
          <a:off x="323850" y="1783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371</xdr:row>
      <xdr:rowOff>0</xdr:rowOff>
    </xdr:from>
    <xdr:ext cx="38100" cy="190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17899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371</xdr:row>
      <xdr:rowOff>0</xdr:rowOff>
    </xdr:from>
    <xdr:ext cx="38100" cy="190500"/>
    <xdr:sp>
      <xdr:nvSpPr>
        <xdr:cNvPr id="445" name="Picture 26" descr="http://www.seace.gob.pe/images/icon_excel.jpg">
          <a:hlinkClick r:id="rId436"/>
        </xdr:cNvPr>
        <xdr:cNvSpPr>
          <a:spLocks noChangeAspect="1"/>
        </xdr:cNvSpPr>
      </xdr:nvSpPr>
      <xdr:spPr>
        <a:xfrm>
          <a:off x="323850" y="17899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370</xdr:row>
      <xdr:rowOff>0</xdr:rowOff>
    </xdr:from>
    <xdr:ext cx="38100" cy="190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1783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370</xdr:row>
      <xdr:rowOff>0</xdr:rowOff>
    </xdr:from>
    <xdr:ext cx="38100" cy="190500"/>
    <xdr:sp>
      <xdr:nvSpPr>
        <xdr:cNvPr id="447" name="Picture 26" descr="http://www.seace.gob.pe/images/icon_excel.jpg">
          <a:hlinkClick r:id="rId438"/>
        </xdr:cNvPr>
        <xdr:cNvSpPr>
          <a:spLocks noChangeAspect="1"/>
        </xdr:cNvSpPr>
      </xdr:nvSpPr>
      <xdr:spPr>
        <a:xfrm>
          <a:off x="323850" y="1783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370</xdr:row>
      <xdr:rowOff>0</xdr:rowOff>
    </xdr:from>
    <xdr:ext cx="38100" cy="190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17838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5717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177012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57175"/>
    <xdr:sp>
      <xdr:nvSpPr>
        <xdr:cNvPr id="450" name="Picture 26" descr="http://www.seace.gob.pe/images/icon_excel.jpg">
          <a:hlinkClick r:id="rId441"/>
        </xdr:cNvPr>
        <xdr:cNvSpPr>
          <a:spLocks noChangeAspect="1"/>
        </xdr:cNvSpPr>
      </xdr:nvSpPr>
      <xdr:spPr>
        <a:xfrm>
          <a:off x="323850" y="177012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571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177012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8100" cy="190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18051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8100" cy="190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18051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380</xdr:row>
      <xdr:rowOff>0</xdr:rowOff>
    </xdr:from>
    <xdr:ext cx="38100" cy="190500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1835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380</xdr:row>
      <xdr:rowOff>0</xdr:rowOff>
    </xdr:from>
    <xdr:ext cx="38100" cy="190500"/>
    <xdr:sp>
      <xdr:nvSpPr>
        <xdr:cNvPr id="455" name="Picture 26" descr="http://www.seace.gob.pe/images/icon_excel.jpg">
          <a:hlinkClick r:id="rId446"/>
        </xdr:cNvPr>
        <xdr:cNvSpPr>
          <a:spLocks noChangeAspect="1"/>
        </xdr:cNvSpPr>
      </xdr:nvSpPr>
      <xdr:spPr>
        <a:xfrm>
          <a:off x="323850" y="1835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190500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18478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190500"/>
    <xdr:sp>
      <xdr:nvSpPr>
        <xdr:cNvPr id="457" name="Picture 26" descr="http://www.seace.gob.pe/images/icon_excel.jpg">
          <a:hlinkClick r:id="rId448"/>
        </xdr:cNvPr>
        <xdr:cNvSpPr>
          <a:spLocks noChangeAspect="1"/>
        </xdr:cNvSpPr>
      </xdr:nvSpPr>
      <xdr:spPr>
        <a:xfrm>
          <a:off x="323850" y="184785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380</xdr:row>
      <xdr:rowOff>0</xdr:rowOff>
    </xdr:from>
    <xdr:ext cx="38100" cy="190500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1835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380</xdr:row>
      <xdr:rowOff>0</xdr:rowOff>
    </xdr:from>
    <xdr:ext cx="38100" cy="190500"/>
    <xdr:sp>
      <xdr:nvSpPr>
        <xdr:cNvPr id="459" name="Picture 26" descr="http://www.seace.gob.pe/images/icon_excel.jpg">
          <a:hlinkClick r:id="rId450"/>
        </xdr:cNvPr>
        <xdr:cNvSpPr>
          <a:spLocks noChangeAspect="1"/>
        </xdr:cNvSpPr>
      </xdr:nvSpPr>
      <xdr:spPr>
        <a:xfrm>
          <a:off x="323850" y="1835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380</xdr:row>
      <xdr:rowOff>0</xdr:rowOff>
    </xdr:from>
    <xdr:ext cx="38100" cy="190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18356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377</xdr:row>
      <xdr:rowOff>0</xdr:rowOff>
    </xdr:from>
    <xdr:ext cx="38100" cy="257175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18204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377</xdr:row>
      <xdr:rowOff>0</xdr:rowOff>
    </xdr:from>
    <xdr:ext cx="38100" cy="257175"/>
    <xdr:sp>
      <xdr:nvSpPr>
        <xdr:cNvPr id="462" name="Picture 26" descr="http://www.seace.gob.pe/images/icon_excel.jpg">
          <a:hlinkClick r:id="rId453"/>
        </xdr:cNvPr>
        <xdr:cNvSpPr>
          <a:spLocks noChangeAspect="1"/>
        </xdr:cNvSpPr>
      </xdr:nvSpPr>
      <xdr:spPr>
        <a:xfrm>
          <a:off x="323850" y="18204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377</xdr:row>
      <xdr:rowOff>0</xdr:rowOff>
    </xdr:from>
    <xdr:ext cx="38100" cy="257175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18204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384</xdr:row>
      <xdr:rowOff>0</xdr:rowOff>
    </xdr:from>
    <xdr:ext cx="38100" cy="190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18615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384</xdr:row>
      <xdr:rowOff>0</xdr:rowOff>
    </xdr:from>
    <xdr:ext cx="38100" cy="190500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18615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zoomScale="106" zoomScaleNormal="106" zoomScalePageLayoutView="0" workbookViewId="0" topLeftCell="A1">
      <selection activeCell="B14" sqref="B14"/>
    </sheetView>
  </sheetViews>
  <sheetFormatPr defaultColWidth="11.421875" defaultRowHeight="12.75"/>
  <cols>
    <col min="1" max="1" width="4.00390625" style="1" customWidth="1"/>
    <col min="2" max="2" width="9.421875" style="7" customWidth="1"/>
    <col min="3" max="3" width="16.57421875" style="1" customWidth="1"/>
    <col min="4" max="4" width="44.28125" style="1" customWidth="1"/>
    <col min="5" max="5" width="17.00390625" style="1" customWidth="1"/>
    <col min="6" max="6" width="27.8515625" style="1" customWidth="1"/>
    <col min="7" max="7" width="16.8515625" style="12" customWidth="1"/>
    <col min="8" max="8" width="14.8515625" style="12" customWidth="1"/>
    <col min="9" max="10" width="0" style="18" hidden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H1" s="16" t="s">
        <v>0</v>
      </c>
    </row>
    <row r="2" spans="2:8" ht="15.75">
      <c r="B2" s="67" t="s">
        <v>1</v>
      </c>
      <c r="C2" s="67"/>
      <c r="D2" s="67"/>
      <c r="E2" s="67"/>
      <c r="F2" s="67"/>
      <c r="G2" s="67"/>
      <c r="H2" s="67"/>
    </row>
    <row r="3" ht="13.5" thickBot="1"/>
    <row r="4" spans="2:8" ht="13.5" thickBot="1">
      <c r="B4" s="2" t="s">
        <v>2</v>
      </c>
      <c r="C4" s="68" t="s">
        <v>3</v>
      </c>
      <c r="D4" s="69"/>
      <c r="E4" s="69"/>
      <c r="F4" s="70"/>
      <c r="G4" s="3" t="s">
        <v>4</v>
      </c>
      <c r="H4" s="62" t="s">
        <v>5</v>
      </c>
    </row>
    <row r="5" ht="24" customHeight="1"/>
    <row r="6" spans="2:10" ht="32.25" customHeight="1">
      <c r="B6" s="66" t="s">
        <v>6</v>
      </c>
      <c r="C6" s="66" t="s">
        <v>7</v>
      </c>
      <c r="D6" s="66" t="s">
        <v>8</v>
      </c>
      <c r="E6" s="66" t="s">
        <v>9</v>
      </c>
      <c r="F6" s="66" t="s">
        <v>10</v>
      </c>
      <c r="G6" s="66" t="s">
        <v>11</v>
      </c>
      <c r="H6" s="66" t="s">
        <v>12</v>
      </c>
      <c r="I6" s="64" t="s">
        <v>13</v>
      </c>
      <c r="J6" s="65"/>
    </row>
    <row r="7" spans="2:11" ht="30.75" customHeight="1">
      <c r="B7" s="66"/>
      <c r="C7" s="66"/>
      <c r="D7" s="66"/>
      <c r="E7" s="66"/>
      <c r="F7" s="66"/>
      <c r="G7" s="66"/>
      <c r="H7" s="66"/>
      <c r="I7" s="24" t="s">
        <v>14</v>
      </c>
      <c r="J7" s="25" t="s">
        <v>15</v>
      </c>
      <c r="K7" s="17"/>
    </row>
    <row r="8" spans="2:10" ht="35.25" customHeight="1">
      <c r="B8" s="5">
        <v>1</v>
      </c>
      <c r="C8" s="26" t="s">
        <v>16</v>
      </c>
      <c r="D8" s="26" t="s">
        <v>17</v>
      </c>
      <c r="E8" s="8">
        <v>20538478548</v>
      </c>
      <c r="F8" s="8" t="s">
        <v>18</v>
      </c>
      <c r="G8" s="13" t="s">
        <v>19</v>
      </c>
      <c r="H8" s="14" t="s">
        <v>20</v>
      </c>
      <c r="I8" s="19"/>
      <c r="J8" s="20">
        <v>6000</v>
      </c>
    </row>
    <row r="9" spans="2:10" ht="33.75" customHeight="1">
      <c r="B9" s="5">
        <v>2</v>
      </c>
      <c r="C9" s="26" t="s">
        <v>21</v>
      </c>
      <c r="D9" s="26" t="s">
        <v>22</v>
      </c>
      <c r="E9" s="8">
        <v>20557425889</v>
      </c>
      <c r="F9" s="26" t="s">
        <v>23</v>
      </c>
      <c r="G9" s="13" t="s">
        <v>24</v>
      </c>
      <c r="H9" s="14" t="s">
        <v>25</v>
      </c>
      <c r="I9" s="21"/>
      <c r="J9" s="22">
        <v>42.92</v>
      </c>
    </row>
    <row r="10" spans="2:10" ht="36.75" customHeight="1">
      <c r="B10" s="5">
        <v>3</v>
      </c>
      <c r="C10" s="26" t="s">
        <v>16</v>
      </c>
      <c r="D10" s="26" t="s">
        <v>17</v>
      </c>
      <c r="E10" s="8">
        <v>20538478548</v>
      </c>
      <c r="F10" s="26" t="s">
        <v>18</v>
      </c>
      <c r="G10" s="13" t="s">
        <v>19</v>
      </c>
      <c r="H10" s="14" t="s">
        <v>20</v>
      </c>
      <c r="I10" s="21"/>
      <c r="J10" s="22">
        <v>6000</v>
      </c>
    </row>
    <row r="11" spans="2:10" ht="21" customHeight="1">
      <c r="B11" s="5">
        <v>4</v>
      </c>
      <c r="C11" s="26" t="s">
        <v>26</v>
      </c>
      <c r="D11" s="26" t="s">
        <v>27</v>
      </c>
      <c r="E11" s="8">
        <v>20602131549</v>
      </c>
      <c r="F11" s="26" t="s">
        <v>28</v>
      </c>
      <c r="G11" s="13" t="s">
        <v>29</v>
      </c>
      <c r="H11" s="14" t="s">
        <v>30</v>
      </c>
      <c r="I11" s="21"/>
      <c r="J11" s="22">
        <v>9760</v>
      </c>
    </row>
    <row r="12" spans="2:10" ht="39.75" customHeight="1">
      <c r="B12" s="5">
        <v>5</v>
      </c>
      <c r="C12" s="26" t="s">
        <v>31</v>
      </c>
      <c r="D12" s="26" t="s">
        <v>32</v>
      </c>
      <c r="E12" s="8">
        <v>20601365007</v>
      </c>
      <c r="F12" s="26" t="s">
        <v>33</v>
      </c>
      <c r="G12" s="13" t="s">
        <v>34</v>
      </c>
      <c r="H12" s="14" t="s">
        <v>35</v>
      </c>
      <c r="I12" s="21">
        <v>801.32</v>
      </c>
      <c r="J12" s="22"/>
    </row>
    <row r="13" spans="2:10" ht="34.5" customHeight="1">
      <c r="B13" s="5">
        <v>6</v>
      </c>
      <c r="C13" s="26" t="s">
        <v>36</v>
      </c>
      <c r="D13" s="26" t="s">
        <v>37</v>
      </c>
      <c r="E13" s="8">
        <v>20100717124</v>
      </c>
      <c r="F13" s="26" t="s">
        <v>38</v>
      </c>
      <c r="G13" s="13" t="s">
        <v>39</v>
      </c>
      <c r="H13" s="14" t="s">
        <v>40</v>
      </c>
      <c r="I13" s="21"/>
      <c r="J13" s="22">
        <v>2800</v>
      </c>
    </row>
    <row r="14" spans="2:10" ht="24" customHeight="1">
      <c r="B14" s="5"/>
      <c r="C14" s="10"/>
      <c r="D14" s="9"/>
      <c r="E14" s="8"/>
      <c r="F14" s="9"/>
      <c r="G14" s="14"/>
      <c r="H14" s="14"/>
      <c r="I14" s="22"/>
      <c r="J14" s="21"/>
    </row>
    <row r="15" spans="2:10" ht="27" customHeight="1">
      <c r="B15" s="5"/>
      <c r="C15" s="10"/>
      <c r="D15" s="9"/>
      <c r="E15" s="8"/>
      <c r="F15" s="9"/>
      <c r="G15" s="15"/>
      <c r="H15" s="14"/>
      <c r="I15" s="23"/>
      <c r="J15" s="22"/>
    </row>
    <row r="16" spans="2:10" ht="26.25" customHeight="1">
      <c r="B16" s="5"/>
      <c r="C16" s="10"/>
      <c r="D16" s="9"/>
      <c r="E16" s="8"/>
      <c r="F16" s="9"/>
      <c r="G16" s="15"/>
      <c r="H16" s="14"/>
      <c r="I16" s="23"/>
      <c r="J16" s="22"/>
    </row>
    <row r="17" spans="2:10" ht="28.5" customHeight="1">
      <c r="B17" s="5"/>
      <c r="C17" s="10"/>
      <c r="D17" s="9"/>
      <c r="E17" s="8"/>
      <c r="F17" s="9"/>
      <c r="G17" s="15"/>
      <c r="H17" s="14"/>
      <c r="I17" s="23"/>
      <c r="J17" s="22"/>
    </row>
    <row r="18" spans="2:10" ht="30.75" customHeight="1">
      <c r="B18" s="6"/>
      <c r="C18" s="10"/>
      <c r="D18" s="9"/>
      <c r="E18" s="8"/>
      <c r="F18" s="9"/>
      <c r="G18" s="15"/>
      <c r="H18" s="14"/>
      <c r="I18" s="23"/>
      <c r="J18" s="22"/>
    </row>
    <row r="19" spans="2:10" ht="35.25" customHeight="1">
      <c r="B19" s="5"/>
      <c r="C19" s="10"/>
      <c r="D19" s="9"/>
      <c r="E19" s="8"/>
      <c r="F19" s="9"/>
      <c r="G19" s="15"/>
      <c r="H19" s="14"/>
      <c r="I19" s="23"/>
      <c r="J19" s="22"/>
    </row>
    <row r="20" spans="2:10" ht="30.75" customHeight="1">
      <c r="B20" s="5"/>
      <c r="C20" s="10"/>
      <c r="D20" s="9"/>
      <c r="E20" s="8"/>
      <c r="F20" s="9"/>
      <c r="G20" s="15"/>
      <c r="H20" s="14"/>
      <c r="I20" s="23"/>
      <c r="J20" s="22"/>
    </row>
    <row r="21" spans="2:10" ht="31.5" customHeight="1">
      <c r="B21" s="6"/>
      <c r="C21" s="10"/>
      <c r="D21" s="9"/>
      <c r="E21" s="8"/>
      <c r="F21" s="9"/>
      <c r="G21" s="14"/>
      <c r="H21" s="14"/>
      <c r="I21" s="22"/>
      <c r="J21" s="23"/>
    </row>
    <row r="22" spans="2:10" ht="29.25" customHeight="1">
      <c r="B22" s="5"/>
      <c r="C22" s="11"/>
      <c r="D22" s="9"/>
      <c r="E22" s="8"/>
      <c r="F22" s="9"/>
      <c r="G22" s="15"/>
      <c r="H22" s="14"/>
      <c r="I22" s="23"/>
      <c r="J22" s="22"/>
    </row>
    <row r="23" spans="2:10" ht="12.75">
      <c r="B23" s="5"/>
      <c r="C23" s="11"/>
      <c r="D23" s="9"/>
      <c r="E23" s="8"/>
      <c r="F23" s="9"/>
      <c r="G23" s="15"/>
      <c r="H23" s="14"/>
      <c r="I23" s="23"/>
      <c r="J23" s="22"/>
    </row>
  </sheetData>
  <sheetProtection/>
  <mergeCells count="10">
    <mergeCell ref="B2:H2"/>
    <mergeCell ref="F6:F7"/>
    <mergeCell ref="G6:G7"/>
    <mergeCell ref="H6:H7"/>
    <mergeCell ref="C4:F4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6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4.00390625" style="1" customWidth="1"/>
    <col min="2" max="2" width="8.8515625" style="7" bestFit="1" customWidth="1"/>
    <col min="3" max="3" width="19.00390625" style="7" bestFit="1" customWidth="1"/>
    <col min="4" max="4" width="18.421875" style="7" bestFit="1" customWidth="1"/>
    <col min="5" max="5" width="47.140625" style="7" customWidth="1"/>
    <col min="6" max="6" width="25.7109375" style="7" customWidth="1"/>
    <col min="7" max="7" width="31.421875" style="7" customWidth="1"/>
    <col min="8" max="8" width="19.7109375" style="7" customWidth="1"/>
    <col min="9" max="9" width="21.57421875" style="7" customWidth="1"/>
    <col min="10" max="10" width="16.57421875" style="7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29" t="s">
        <v>41</v>
      </c>
    </row>
    <row r="2" spans="2:8" ht="15.75">
      <c r="B2" s="67" t="s">
        <v>42</v>
      </c>
      <c r="C2" s="67"/>
      <c r="D2" s="67"/>
      <c r="E2" s="67"/>
      <c r="F2" s="67"/>
      <c r="G2" s="67"/>
      <c r="H2" s="67"/>
    </row>
    <row r="4" spans="2:8" ht="12.75">
      <c r="B4" s="2" t="s">
        <v>2</v>
      </c>
      <c r="C4" s="71" t="s">
        <v>3</v>
      </c>
      <c r="D4" s="71"/>
      <c r="E4" s="71"/>
      <c r="F4" s="71"/>
      <c r="G4" s="3" t="s">
        <v>4</v>
      </c>
      <c r="H4" s="62" t="s">
        <v>5</v>
      </c>
    </row>
    <row r="6" spans="2:10" ht="42.75" customHeight="1">
      <c r="B6" s="4" t="s">
        <v>6</v>
      </c>
      <c r="C6" s="63" t="s">
        <v>43</v>
      </c>
      <c r="D6" s="28" t="s">
        <v>44</v>
      </c>
      <c r="E6" s="28" t="s">
        <v>45</v>
      </c>
      <c r="F6" s="28" t="s">
        <v>9</v>
      </c>
      <c r="G6" s="28" t="s">
        <v>10</v>
      </c>
      <c r="H6" s="63" t="s">
        <v>46</v>
      </c>
      <c r="I6" s="63" t="s">
        <v>47</v>
      </c>
      <c r="J6" s="63" t="s">
        <v>48</v>
      </c>
    </row>
    <row r="7" spans="2:10" ht="39" customHeight="1">
      <c r="B7" s="5">
        <v>1</v>
      </c>
      <c r="C7" s="8">
        <v>224907</v>
      </c>
      <c r="D7" s="26" t="s">
        <v>49</v>
      </c>
      <c r="E7" s="26" t="s">
        <v>50</v>
      </c>
      <c r="F7" s="8" t="s">
        <v>51</v>
      </c>
      <c r="G7" s="26" t="s">
        <v>52</v>
      </c>
      <c r="H7" s="14">
        <v>2590</v>
      </c>
      <c r="I7" s="55"/>
      <c r="J7" s="8"/>
    </row>
    <row r="8" spans="2:10" ht="39" customHeight="1">
      <c r="B8" s="5">
        <v>2</v>
      </c>
      <c r="C8" s="8">
        <v>224919</v>
      </c>
      <c r="D8" s="26" t="s">
        <v>49</v>
      </c>
      <c r="E8" s="26" t="s">
        <v>53</v>
      </c>
      <c r="F8" s="8" t="s">
        <v>54</v>
      </c>
      <c r="G8" s="26" t="s">
        <v>55</v>
      </c>
      <c r="H8" s="14">
        <v>166691.52</v>
      </c>
      <c r="I8" s="55"/>
      <c r="J8" s="8"/>
    </row>
    <row r="9" spans="2:10" ht="39" customHeight="1">
      <c r="B9" s="5">
        <v>3</v>
      </c>
      <c r="C9" s="27">
        <v>224926</v>
      </c>
      <c r="D9" s="26" t="s">
        <v>49</v>
      </c>
      <c r="E9" s="30" t="s">
        <v>56</v>
      </c>
      <c r="F9" s="27" t="s">
        <v>54</v>
      </c>
      <c r="G9" s="30" t="s">
        <v>55</v>
      </c>
      <c r="H9" s="31">
        <v>118528</v>
      </c>
      <c r="I9" s="58"/>
      <c r="J9" s="8"/>
    </row>
    <row r="10" spans="2:10" ht="39" customHeight="1">
      <c r="B10" s="5">
        <v>4</v>
      </c>
      <c r="C10" s="8">
        <v>224998</v>
      </c>
      <c r="D10" s="26" t="s">
        <v>49</v>
      </c>
      <c r="E10" s="26" t="s">
        <v>57</v>
      </c>
      <c r="F10" s="8" t="s">
        <v>58</v>
      </c>
      <c r="G10" s="26" t="s">
        <v>59</v>
      </c>
      <c r="H10" s="14">
        <v>165813.92</v>
      </c>
      <c r="I10" s="55"/>
      <c r="J10" s="8"/>
    </row>
    <row r="11" spans="2:10" ht="39" customHeight="1">
      <c r="B11" s="5">
        <v>5</v>
      </c>
      <c r="C11" s="8">
        <v>225010</v>
      </c>
      <c r="D11" s="26" t="s">
        <v>49</v>
      </c>
      <c r="E11" s="26" t="s">
        <v>60</v>
      </c>
      <c r="F11" s="8" t="s">
        <v>61</v>
      </c>
      <c r="G11" s="26" t="s">
        <v>62</v>
      </c>
      <c r="H11" s="14">
        <v>31500</v>
      </c>
      <c r="I11" s="55"/>
      <c r="J11" s="8"/>
    </row>
    <row r="12" spans="2:10" ht="39" customHeight="1">
      <c r="B12" s="5">
        <v>6</v>
      </c>
      <c r="C12" s="8">
        <v>225027</v>
      </c>
      <c r="D12" s="26" t="s">
        <v>49</v>
      </c>
      <c r="E12" s="26" t="s">
        <v>63</v>
      </c>
      <c r="F12" s="8" t="s">
        <v>64</v>
      </c>
      <c r="G12" s="26" t="s">
        <v>65</v>
      </c>
      <c r="H12" s="55"/>
      <c r="I12" s="14">
        <v>2402695.64</v>
      </c>
      <c r="J12" s="8"/>
    </row>
    <row r="13" spans="2:10" ht="39" customHeight="1">
      <c r="B13" s="5">
        <v>7</v>
      </c>
      <c r="C13" s="8">
        <v>225028</v>
      </c>
      <c r="D13" s="26" t="s">
        <v>49</v>
      </c>
      <c r="E13" s="26" t="s">
        <v>66</v>
      </c>
      <c r="F13" s="8" t="s">
        <v>64</v>
      </c>
      <c r="G13" s="26" t="s">
        <v>65</v>
      </c>
      <c r="H13" s="55"/>
      <c r="I13" s="14">
        <v>1001810.68</v>
      </c>
      <c r="J13" s="8"/>
    </row>
    <row r="14" spans="2:10" ht="39" customHeight="1">
      <c r="B14" s="5">
        <v>8</v>
      </c>
      <c r="C14" s="8">
        <v>225041</v>
      </c>
      <c r="D14" s="26" t="s">
        <v>49</v>
      </c>
      <c r="E14" s="26" t="s">
        <v>67</v>
      </c>
      <c r="F14" s="8" t="s">
        <v>68</v>
      </c>
      <c r="G14" s="26" t="s">
        <v>69</v>
      </c>
      <c r="H14" s="14">
        <v>34320</v>
      </c>
      <c r="I14" s="55"/>
      <c r="J14" s="8"/>
    </row>
    <row r="15" spans="2:10" ht="39" customHeight="1">
      <c r="B15" s="5">
        <v>9</v>
      </c>
      <c r="C15" s="8">
        <v>225061</v>
      </c>
      <c r="D15" s="26" t="s">
        <v>49</v>
      </c>
      <c r="E15" s="26" t="s">
        <v>70</v>
      </c>
      <c r="F15" s="8" t="s">
        <v>71</v>
      </c>
      <c r="G15" s="26" t="s">
        <v>72</v>
      </c>
      <c r="H15" s="14">
        <v>680</v>
      </c>
      <c r="I15" s="55"/>
      <c r="J15" s="8"/>
    </row>
    <row r="16" spans="2:10" ht="39" customHeight="1">
      <c r="B16" s="5">
        <v>10</v>
      </c>
      <c r="C16" s="8">
        <v>225083</v>
      </c>
      <c r="D16" s="26" t="s">
        <v>49</v>
      </c>
      <c r="E16" s="26" t="s">
        <v>73</v>
      </c>
      <c r="F16" s="8" t="s">
        <v>74</v>
      </c>
      <c r="G16" s="26" t="s">
        <v>75</v>
      </c>
      <c r="H16" s="14">
        <v>7901.28</v>
      </c>
      <c r="I16" s="55"/>
      <c r="J16" s="8"/>
    </row>
    <row r="17" spans="2:10" ht="39" customHeight="1">
      <c r="B17" s="5">
        <v>11</v>
      </c>
      <c r="C17" s="8">
        <v>225084</v>
      </c>
      <c r="D17" s="26" t="s">
        <v>49</v>
      </c>
      <c r="E17" s="26" t="s">
        <v>76</v>
      </c>
      <c r="F17" s="8" t="s">
        <v>77</v>
      </c>
      <c r="G17" s="26" t="s">
        <v>78</v>
      </c>
      <c r="H17" s="55"/>
      <c r="I17" s="14">
        <v>33576</v>
      </c>
      <c r="J17" s="8"/>
    </row>
    <row r="18" spans="2:10" ht="39" customHeight="1">
      <c r="B18" s="5">
        <v>12</v>
      </c>
      <c r="C18" s="8">
        <v>225116</v>
      </c>
      <c r="D18" s="26" t="s">
        <v>49</v>
      </c>
      <c r="E18" s="26" t="s">
        <v>79</v>
      </c>
      <c r="F18" s="8" t="s">
        <v>80</v>
      </c>
      <c r="G18" s="26" t="s">
        <v>81</v>
      </c>
      <c r="H18" s="14">
        <v>2189.9</v>
      </c>
      <c r="I18" s="55"/>
      <c r="J18" s="8"/>
    </row>
    <row r="19" spans="2:10" ht="39" customHeight="1">
      <c r="B19" s="5">
        <v>13</v>
      </c>
      <c r="C19" s="8">
        <v>225180</v>
      </c>
      <c r="D19" s="26" t="s">
        <v>49</v>
      </c>
      <c r="E19" s="26" t="s">
        <v>82</v>
      </c>
      <c r="F19" s="8" t="s">
        <v>83</v>
      </c>
      <c r="G19" s="26" t="s">
        <v>84</v>
      </c>
      <c r="H19" s="55"/>
      <c r="I19" s="14">
        <v>4400</v>
      </c>
      <c r="J19" s="8"/>
    </row>
    <row r="20" spans="2:10" ht="39" customHeight="1">
      <c r="B20" s="5">
        <v>14</v>
      </c>
      <c r="C20" s="8">
        <v>225189</v>
      </c>
      <c r="D20" s="26" t="s">
        <v>49</v>
      </c>
      <c r="E20" s="26" t="s">
        <v>85</v>
      </c>
      <c r="F20" s="8" t="s">
        <v>86</v>
      </c>
      <c r="G20" s="26" t="s">
        <v>87</v>
      </c>
      <c r="H20" s="14">
        <v>4200</v>
      </c>
      <c r="I20" s="55"/>
      <c r="J20" s="8"/>
    </row>
    <row r="21" spans="2:10" ht="39" customHeight="1">
      <c r="B21" s="5">
        <v>15</v>
      </c>
      <c r="C21" s="8">
        <v>225228</v>
      </c>
      <c r="D21" s="26" t="s">
        <v>49</v>
      </c>
      <c r="E21" s="26" t="s">
        <v>88</v>
      </c>
      <c r="F21" s="8" t="s">
        <v>89</v>
      </c>
      <c r="G21" s="26" t="s">
        <v>90</v>
      </c>
      <c r="H21" s="14">
        <v>16228.54</v>
      </c>
      <c r="I21" s="55"/>
      <c r="J21" s="8"/>
    </row>
    <row r="22" spans="2:10" ht="39" customHeight="1">
      <c r="B22" s="5">
        <v>16</v>
      </c>
      <c r="C22" s="8">
        <v>225231</v>
      </c>
      <c r="D22" s="26" t="s">
        <v>49</v>
      </c>
      <c r="E22" s="26" t="s">
        <v>91</v>
      </c>
      <c r="F22" s="8" t="s">
        <v>92</v>
      </c>
      <c r="G22" s="26" t="s">
        <v>93</v>
      </c>
      <c r="H22" s="14">
        <v>12900</v>
      </c>
      <c r="I22" s="55"/>
      <c r="J22" s="8"/>
    </row>
    <row r="23" spans="2:10" ht="39" customHeight="1">
      <c r="B23" s="5">
        <v>17</v>
      </c>
      <c r="C23" s="8">
        <v>225257</v>
      </c>
      <c r="D23" s="26" t="s">
        <v>49</v>
      </c>
      <c r="E23" s="26" t="s">
        <v>94</v>
      </c>
      <c r="F23" s="8" t="s">
        <v>95</v>
      </c>
      <c r="G23" s="26" t="s">
        <v>96</v>
      </c>
      <c r="H23" s="14">
        <v>514000</v>
      </c>
      <c r="I23" s="55"/>
      <c r="J23" s="8"/>
    </row>
    <row r="24" spans="2:10" ht="39" customHeight="1">
      <c r="B24" s="5">
        <v>18</v>
      </c>
      <c r="C24" s="8">
        <v>225260</v>
      </c>
      <c r="D24" s="26" t="s">
        <v>49</v>
      </c>
      <c r="E24" s="26" t="s">
        <v>97</v>
      </c>
      <c r="F24" s="8" t="s">
        <v>98</v>
      </c>
      <c r="G24" s="26" t="s">
        <v>99</v>
      </c>
      <c r="H24" s="14">
        <v>32528.46</v>
      </c>
      <c r="I24" s="55"/>
      <c r="J24" s="8"/>
    </row>
    <row r="25" spans="2:10" ht="39" customHeight="1">
      <c r="B25" s="5">
        <v>19</v>
      </c>
      <c r="C25" s="8">
        <v>225265</v>
      </c>
      <c r="D25" s="26" t="s">
        <v>49</v>
      </c>
      <c r="E25" s="26" t="s">
        <v>100</v>
      </c>
      <c r="F25" s="8" t="s">
        <v>101</v>
      </c>
      <c r="G25" s="26" t="s">
        <v>102</v>
      </c>
      <c r="H25" s="14">
        <v>161752.91</v>
      </c>
      <c r="I25" s="55"/>
      <c r="J25" s="8"/>
    </row>
    <row r="26" spans="2:10" ht="39" customHeight="1">
      <c r="B26" s="5">
        <v>20</v>
      </c>
      <c r="C26" s="8">
        <v>225288</v>
      </c>
      <c r="D26" s="26" t="s">
        <v>49</v>
      </c>
      <c r="E26" s="26" t="s">
        <v>103</v>
      </c>
      <c r="F26" s="8" t="s">
        <v>104</v>
      </c>
      <c r="G26" s="26" t="s">
        <v>105</v>
      </c>
      <c r="H26" s="14">
        <v>34200</v>
      </c>
      <c r="I26" s="55"/>
      <c r="J26" s="8"/>
    </row>
    <row r="27" spans="2:10" ht="39" customHeight="1">
      <c r="B27" s="5">
        <v>21</v>
      </c>
      <c r="C27" s="8">
        <v>225295</v>
      </c>
      <c r="D27" s="26" t="s">
        <v>49</v>
      </c>
      <c r="E27" s="26" t="s">
        <v>106</v>
      </c>
      <c r="F27" s="8" t="s">
        <v>107</v>
      </c>
      <c r="G27" s="26" t="s">
        <v>108</v>
      </c>
      <c r="H27" s="14">
        <v>307752.36</v>
      </c>
      <c r="I27" s="55"/>
      <c r="J27" s="8"/>
    </row>
    <row r="28" spans="2:10" ht="39" customHeight="1">
      <c r="B28" s="5">
        <v>22</v>
      </c>
      <c r="C28" s="8">
        <v>225327</v>
      </c>
      <c r="D28" s="26" t="s">
        <v>49</v>
      </c>
      <c r="E28" s="26" t="s">
        <v>109</v>
      </c>
      <c r="F28" s="8" t="s">
        <v>110</v>
      </c>
      <c r="G28" s="26" t="s">
        <v>111</v>
      </c>
      <c r="H28" s="14">
        <v>1608961.22</v>
      </c>
      <c r="I28" s="55"/>
      <c r="J28" s="8"/>
    </row>
    <row r="29" spans="2:10" ht="39" customHeight="1">
      <c r="B29" s="5">
        <v>23</v>
      </c>
      <c r="C29" s="8">
        <v>225361</v>
      </c>
      <c r="D29" s="26" t="s">
        <v>49</v>
      </c>
      <c r="E29" s="26" t="s">
        <v>112</v>
      </c>
      <c r="F29" s="8" t="s">
        <v>113</v>
      </c>
      <c r="G29" s="26" t="s">
        <v>114</v>
      </c>
      <c r="H29" s="14">
        <v>15000</v>
      </c>
      <c r="I29" s="55"/>
      <c r="J29" s="8"/>
    </row>
    <row r="30" spans="2:10" ht="39" customHeight="1">
      <c r="B30" s="5">
        <v>24</v>
      </c>
      <c r="C30" s="8">
        <v>225395</v>
      </c>
      <c r="D30" s="26" t="s">
        <v>49</v>
      </c>
      <c r="E30" s="26" t="s">
        <v>115</v>
      </c>
      <c r="F30" s="8" t="s">
        <v>116</v>
      </c>
      <c r="G30" s="26" t="s">
        <v>117</v>
      </c>
      <c r="H30" s="14">
        <v>32900</v>
      </c>
      <c r="I30" s="55"/>
      <c r="J30" s="8"/>
    </row>
    <row r="31" spans="2:10" ht="39" customHeight="1">
      <c r="B31" s="5">
        <v>25</v>
      </c>
      <c r="C31" s="8">
        <v>225396</v>
      </c>
      <c r="D31" s="26" t="s">
        <v>49</v>
      </c>
      <c r="E31" s="26" t="s">
        <v>118</v>
      </c>
      <c r="F31" s="8" t="s">
        <v>119</v>
      </c>
      <c r="G31" s="26" t="s">
        <v>120</v>
      </c>
      <c r="H31" s="14">
        <v>33000</v>
      </c>
      <c r="I31" s="55"/>
      <c r="J31" s="8"/>
    </row>
    <row r="32" spans="2:10" ht="39" customHeight="1">
      <c r="B32" s="5">
        <v>26</v>
      </c>
      <c r="C32" s="8">
        <v>225397</v>
      </c>
      <c r="D32" s="26" t="s">
        <v>49</v>
      </c>
      <c r="E32" s="26" t="s">
        <v>121</v>
      </c>
      <c r="F32" s="8" t="s">
        <v>122</v>
      </c>
      <c r="G32" s="26" t="s">
        <v>123</v>
      </c>
      <c r="H32" s="14">
        <v>2956050.7</v>
      </c>
      <c r="I32" s="55"/>
      <c r="J32" s="8"/>
    </row>
    <row r="33" spans="2:10" ht="39" customHeight="1">
      <c r="B33" s="5">
        <v>27</v>
      </c>
      <c r="C33" s="8">
        <v>225551</v>
      </c>
      <c r="D33" s="26" t="s">
        <v>49</v>
      </c>
      <c r="E33" s="26" t="s">
        <v>124</v>
      </c>
      <c r="F33" s="8" t="s">
        <v>125</v>
      </c>
      <c r="G33" s="26" t="s">
        <v>126</v>
      </c>
      <c r="H33" s="14">
        <v>24000</v>
      </c>
      <c r="I33" s="55"/>
      <c r="J33" s="8"/>
    </row>
    <row r="34" spans="2:10" ht="39" customHeight="1">
      <c r="B34" s="5">
        <v>28</v>
      </c>
      <c r="C34" s="8">
        <v>225607</v>
      </c>
      <c r="D34" s="26" t="s">
        <v>49</v>
      </c>
      <c r="E34" s="26" t="s">
        <v>127</v>
      </c>
      <c r="F34" s="8" t="s">
        <v>128</v>
      </c>
      <c r="G34" s="26" t="s">
        <v>129</v>
      </c>
      <c r="H34" s="14">
        <v>13452</v>
      </c>
      <c r="I34" s="55"/>
      <c r="J34" s="8"/>
    </row>
    <row r="35" spans="2:10" ht="39" customHeight="1">
      <c r="B35" s="5">
        <v>29</v>
      </c>
      <c r="C35" s="8">
        <v>225609</v>
      </c>
      <c r="D35" s="26" t="s">
        <v>49</v>
      </c>
      <c r="E35" s="26" t="s">
        <v>130</v>
      </c>
      <c r="F35" s="8" t="s">
        <v>86</v>
      </c>
      <c r="G35" s="26" t="s">
        <v>87</v>
      </c>
      <c r="H35" s="14">
        <v>20000</v>
      </c>
      <c r="I35" s="55"/>
      <c r="J35" s="8"/>
    </row>
    <row r="36" spans="2:10" ht="39" customHeight="1">
      <c r="B36" s="5">
        <v>30</v>
      </c>
      <c r="C36" s="8">
        <v>225617</v>
      </c>
      <c r="D36" s="26" t="s">
        <v>49</v>
      </c>
      <c r="E36" s="26" t="s">
        <v>131</v>
      </c>
      <c r="F36" s="8" t="s">
        <v>132</v>
      </c>
      <c r="G36" s="26" t="s">
        <v>133</v>
      </c>
      <c r="H36" s="14">
        <v>19000</v>
      </c>
      <c r="I36" s="55"/>
      <c r="J36" s="8"/>
    </row>
    <row r="37" spans="2:10" ht="39" customHeight="1">
      <c r="B37" s="5">
        <v>31</v>
      </c>
      <c r="C37" s="8">
        <v>225622</v>
      </c>
      <c r="D37" s="26" t="s">
        <v>49</v>
      </c>
      <c r="E37" s="26" t="s">
        <v>134</v>
      </c>
      <c r="F37" s="8" t="s">
        <v>86</v>
      </c>
      <c r="G37" s="26" t="s">
        <v>87</v>
      </c>
      <c r="H37" s="14">
        <v>2380</v>
      </c>
      <c r="I37" s="55"/>
      <c r="J37" s="8"/>
    </row>
    <row r="38" spans="2:10" ht="39" customHeight="1">
      <c r="B38" s="5">
        <v>32</v>
      </c>
      <c r="C38" s="8">
        <v>225656</v>
      </c>
      <c r="D38" s="26" t="s">
        <v>49</v>
      </c>
      <c r="E38" s="26" t="s">
        <v>135</v>
      </c>
      <c r="F38" s="8" t="s">
        <v>136</v>
      </c>
      <c r="G38" s="26" t="s">
        <v>137</v>
      </c>
      <c r="H38" s="14">
        <v>463680</v>
      </c>
      <c r="I38" s="55"/>
      <c r="J38" s="8"/>
    </row>
    <row r="39" spans="2:10" ht="39" customHeight="1">
      <c r="B39" s="5">
        <v>33</v>
      </c>
      <c r="C39" s="8">
        <v>225658</v>
      </c>
      <c r="D39" s="26" t="s">
        <v>49</v>
      </c>
      <c r="E39" s="26" t="s">
        <v>138</v>
      </c>
      <c r="F39" s="8" t="s">
        <v>139</v>
      </c>
      <c r="G39" s="26" t="s">
        <v>140</v>
      </c>
      <c r="H39" s="14">
        <v>104258.67</v>
      </c>
      <c r="I39" s="55"/>
      <c r="J39" s="8"/>
    </row>
    <row r="40" spans="2:10" ht="39" customHeight="1">
      <c r="B40" s="5">
        <v>34</v>
      </c>
      <c r="C40" s="8">
        <v>225664</v>
      </c>
      <c r="D40" s="26" t="s">
        <v>49</v>
      </c>
      <c r="E40" s="26" t="s">
        <v>141</v>
      </c>
      <c r="F40" s="8" t="s">
        <v>142</v>
      </c>
      <c r="G40" s="26" t="s">
        <v>143</v>
      </c>
      <c r="H40" s="14">
        <v>108000</v>
      </c>
      <c r="I40" s="55"/>
      <c r="J40" s="8"/>
    </row>
    <row r="41" spans="2:10" ht="39" customHeight="1">
      <c r="B41" s="5">
        <v>35</v>
      </c>
      <c r="C41" s="8">
        <v>225752</v>
      </c>
      <c r="D41" s="26" t="s">
        <v>49</v>
      </c>
      <c r="E41" s="26" t="s">
        <v>144</v>
      </c>
      <c r="F41" s="8" t="s">
        <v>145</v>
      </c>
      <c r="G41" s="26" t="s">
        <v>146</v>
      </c>
      <c r="H41" s="14">
        <v>25010</v>
      </c>
      <c r="I41" s="55"/>
      <c r="J41" s="8"/>
    </row>
    <row r="42" spans="2:10" ht="39" customHeight="1">
      <c r="B42" s="5">
        <v>36</v>
      </c>
      <c r="C42" s="8">
        <v>225760</v>
      </c>
      <c r="D42" s="26" t="s">
        <v>49</v>
      </c>
      <c r="E42" s="26" t="s">
        <v>147</v>
      </c>
      <c r="F42" s="8" t="s">
        <v>101</v>
      </c>
      <c r="G42" s="26" t="s">
        <v>102</v>
      </c>
      <c r="H42" s="14">
        <v>35623.76</v>
      </c>
      <c r="I42" s="55"/>
      <c r="J42" s="8"/>
    </row>
    <row r="43" spans="2:10" ht="39" customHeight="1">
      <c r="B43" s="5">
        <v>37</v>
      </c>
      <c r="C43" s="8">
        <v>225790</v>
      </c>
      <c r="D43" s="26" t="s">
        <v>49</v>
      </c>
      <c r="E43" s="26" t="s">
        <v>148</v>
      </c>
      <c r="F43" s="8" t="s">
        <v>54</v>
      </c>
      <c r="G43" s="26" t="s">
        <v>55</v>
      </c>
      <c r="H43" s="14">
        <v>9300</v>
      </c>
      <c r="I43" s="55"/>
      <c r="J43" s="8"/>
    </row>
    <row r="44" spans="2:10" ht="39" customHeight="1">
      <c r="B44" s="5">
        <v>38</v>
      </c>
      <c r="C44" s="8">
        <v>225042</v>
      </c>
      <c r="D44" s="26" t="s">
        <v>49</v>
      </c>
      <c r="E44" s="26" t="s">
        <v>149</v>
      </c>
      <c r="F44" s="8" t="s">
        <v>83</v>
      </c>
      <c r="G44" s="26" t="s">
        <v>84</v>
      </c>
      <c r="H44" s="14">
        <v>722750</v>
      </c>
      <c r="I44" s="55"/>
      <c r="J44" s="8"/>
    </row>
    <row r="45" spans="2:10" ht="39" customHeight="1">
      <c r="B45" s="5">
        <v>39</v>
      </c>
      <c r="C45" s="8">
        <v>225085</v>
      </c>
      <c r="D45" s="26" t="s">
        <v>49</v>
      </c>
      <c r="E45" s="26" t="s">
        <v>76</v>
      </c>
      <c r="F45" s="8" t="s">
        <v>77</v>
      </c>
      <c r="G45" s="26" t="s">
        <v>78</v>
      </c>
      <c r="H45" s="55"/>
      <c r="I45" s="14">
        <v>17841.88</v>
      </c>
      <c r="J45" s="8"/>
    </row>
    <row r="46" spans="2:10" ht="39" customHeight="1">
      <c r="B46" s="5">
        <v>40</v>
      </c>
      <c r="C46" s="8">
        <v>225086</v>
      </c>
      <c r="D46" s="26" t="s">
        <v>49</v>
      </c>
      <c r="E46" s="26" t="s">
        <v>76</v>
      </c>
      <c r="F46" s="8" t="s">
        <v>77</v>
      </c>
      <c r="G46" s="26" t="s">
        <v>78</v>
      </c>
      <c r="H46" s="55"/>
      <c r="I46" s="14">
        <v>148486.51</v>
      </c>
      <c r="J46" s="8"/>
    </row>
    <row r="47" spans="2:10" ht="39" customHeight="1">
      <c r="B47" s="5">
        <v>41</v>
      </c>
      <c r="C47" s="8">
        <v>225213</v>
      </c>
      <c r="D47" s="26" t="s">
        <v>49</v>
      </c>
      <c r="E47" s="26" t="s">
        <v>150</v>
      </c>
      <c r="F47" s="8" t="s">
        <v>116</v>
      </c>
      <c r="G47" s="26" t="s">
        <v>117</v>
      </c>
      <c r="H47" s="14">
        <v>10920</v>
      </c>
      <c r="I47" s="55"/>
      <c r="J47" s="8"/>
    </row>
    <row r="48" spans="2:10" ht="39" customHeight="1">
      <c r="B48" s="5">
        <v>42</v>
      </c>
      <c r="C48" s="8">
        <v>225214</v>
      </c>
      <c r="D48" s="26" t="s">
        <v>49</v>
      </c>
      <c r="E48" s="26" t="s">
        <v>151</v>
      </c>
      <c r="F48" s="8" t="s">
        <v>152</v>
      </c>
      <c r="G48" s="26" t="s">
        <v>153</v>
      </c>
      <c r="H48" s="14">
        <v>2755</v>
      </c>
      <c r="I48" s="55"/>
      <c r="J48" s="8"/>
    </row>
    <row r="49" spans="2:10" ht="39" customHeight="1">
      <c r="B49" s="5">
        <v>43</v>
      </c>
      <c r="C49" s="8">
        <v>225252</v>
      </c>
      <c r="D49" s="26" t="s">
        <v>49</v>
      </c>
      <c r="E49" s="26" t="s">
        <v>154</v>
      </c>
      <c r="F49" s="8" t="s">
        <v>155</v>
      </c>
      <c r="G49" s="26" t="s">
        <v>156</v>
      </c>
      <c r="H49" s="14">
        <v>1005.36</v>
      </c>
      <c r="I49" s="55"/>
      <c r="J49" s="8"/>
    </row>
    <row r="50" spans="2:10" ht="39" customHeight="1">
      <c r="B50" s="5">
        <v>44</v>
      </c>
      <c r="C50" s="8">
        <v>225263</v>
      </c>
      <c r="D50" s="26" t="s">
        <v>49</v>
      </c>
      <c r="E50" s="26" t="s">
        <v>157</v>
      </c>
      <c r="F50" s="8" t="s">
        <v>158</v>
      </c>
      <c r="G50" s="26" t="s">
        <v>159</v>
      </c>
      <c r="H50" s="14">
        <v>34200</v>
      </c>
      <c r="I50" s="55"/>
      <c r="J50" s="8"/>
    </row>
    <row r="51" spans="2:10" ht="39" customHeight="1">
      <c r="B51" s="5">
        <v>45</v>
      </c>
      <c r="C51" s="8">
        <v>225313</v>
      </c>
      <c r="D51" s="26" t="s">
        <v>49</v>
      </c>
      <c r="E51" s="26" t="s">
        <v>160</v>
      </c>
      <c r="F51" s="8" t="s">
        <v>80</v>
      </c>
      <c r="G51" s="26" t="s">
        <v>81</v>
      </c>
      <c r="H51" s="26">
        <v>5990.8</v>
      </c>
      <c r="I51" s="55"/>
      <c r="J51" s="5"/>
    </row>
    <row r="52" spans="2:10" ht="39" customHeight="1">
      <c r="B52" s="5">
        <v>46</v>
      </c>
      <c r="C52" s="8">
        <v>225452</v>
      </c>
      <c r="D52" s="26" t="s">
        <v>49</v>
      </c>
      <c r="E52" s="26" t="s">
        <v>161</v>
      </c>
      <c r="F52" s="8" t="s">
        <v>162</v>
      </c>
      <c r="G52" s="26" t="s">
        <v>163</v>
      </c>
      <c r="H52" s="14">
        <v>27500</v>
      </c>
      <c r="I52" s="56"/>
      <c r="J52" s="14"/>
    </row>
    <row r="53" spans="2:10" ht="39" customHeight="1">
      <c r="B53" s="5">
        <v>47</v>
      </c>
      <c r="C53" s="8">
        <v>225466</v>
      </c>
      <c r="D53" s="26" t="s">
        <v>49</v>
      </c>
      <c r="E53" s="26" t="s">
        <v>164</v>
      </c>
      <c r="F53" s="8" t="s">
        <v>165</v>
      </c>
      <c r="G53" s="26" t="s">
        <v>166</v>
      </c>
      <c r="H53" s="14">
        <v>15972.48</v>
      </c>
      <c r="I53" s="56"/>
      <c r="J53" s="14"/>
    </row>
    <row r="54" spans="2:10" ht="39" customHeight="1">
      <c r="B54" s="5">
        <v>48</v>
      </c>
      <c r="C54" s="8">
        <v>225470</v>
      </c>
      <c r="D54" s="26" t="s">
        <v>49</v>
      </c>
      <c r="E54" s="26" t="s">
        <v>160</v>
      </c>
      <c r="F54" s="8" t="s">
        <v>80</v>
      </c>
      <c r="G54" s="26" t="s">
        <v>81</v>
      </c>
      <c r="H54" s="14">
        <v>24720</v>
      </c>
      <c r="I54" s="56"/>
      <c r="J54" s="14"/>
    </row>
    <row r="55" spans="2:10" ht="39" customHeight="1">
      <c r="B55" s="5">
        <v>49</v>
      </c>
      <c r="C55" s="8">
        <v>225694</v>
      </c>
      <c r="D55" s="26" t="s">
        <v>49</v>
      </c>
      <c r="E55" s="26" t="s">
        <v>150</v>
      </c>
      <c r="F55" s="8" t="s">
        <v>167</v>
      </c>
      <c r="G55" s="26" t="s">
        <v>168</v>
      </c>
      <c r="H55" s="14">
        <v>33040</v>
      </c>
      <c r="I55" s="56"/>
      <c r="J55" s="14"/>
    </row>
    <row r="56" ht="12.75">
      <c r="I56" s="57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9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8.8515625" style="7" bestFit="1" customWidth="1"/>
    <col min="3" max="3" width="10.421875" style="7" bestFit="1" customWidth="1"/>
    <col min="4" max="4" width="20.421875" style="7" customWidth="1"/>
    <col min="5" max="5" width="24.57421875" style="7" customWidth="1"/>
    <col min="6" max="6" width="30.28125" style="7" customWidth="1"/>
    <col min="7" max="7" width="19.28125" style="7" customWidth="1"/>
    <col min="8" max="8" width="53.28125" style="7" customWidth="1"/>
    <col min="9" max="9" width="22.28125" style="7" bestFit="1" customWidth="1"/>
    <col min="10" max="10" width="21.8515625" style="7" customWidth="1"/>
    <col min="11" max="16384" width="11.421875" style="1" customWidth="1"/>
  </cols>
  <sheetData>
    <row r="1" spans="4:10" ht="12.75">
      <c r="D1" s="33"/>
      <c r="E1" s="33"/>
      <c r="J1" s="29" t="s">
        <v>170</v>
      </c>
    </row>
    <row r="2" spans="2:10" ht="15.75">
      <c r="B2" s="74" t="s">
        <v>171</v>
      </c>
      <c r="C2" s="74"/>
      <c r="D2" s="74"/>
      <c r="E2" s="74"/>
      <c r="F2" s="74"/>
      <c r="G2" s="74"/>
      <c r="H2" s="74"/>
      <c r="I2" s="74"/>
      <c r="J2" s="74"/>
    </row>
    <row r="3" spans="4:5" ht="15" customHeight="1">
      <c r="D3" s="34"/>
      <c r="E3" s="34"/>
    </row>
    <row r="4" spans="2:10" ht="18.75" customHeight="1">
      <c r="B4" s="2" t="s">
        <v>2</v>
      </c>
      <c r="C4" s="2"/>
      <c r="D4" s="71" t="s">
        <v>3</v>
      </c>
      <c r="E4" s="71"/>
      <c r="F4" s="71"/>
      <c r="G4" s="71"/>
      <c r="H4" s="71"/>
      <c r="I4" s="3" t="s">
        <v>4</v>
      </c>
      <c r="J4" s="62" t="s">
        <v>5</v>
      </c>
    </row>
    <row r="5" spans="2:7" ht="12.75">
      <c r="B5" s="32"/>
      <c r="C5" s="32"/>
      <c r="D5" s="35"/>
      <c r="E5" s="35"/>
      <c r="F5" s="32"/>
      <c r="G5" s="32"/>
    </row>
    <row r="6" spans="2:10" ht="17.25" customHeight="1">
      <c r="B6" s="73" t="s">
        <v>6</v>
      </c>
      <c r="C6" s="73" t="s">
        <v>169</v>
      </c>
      <c r="D6" s="73" t="s">
        <v>172</v>
      </c>
      <c r="E6" s="73" t="s">
        <v>173</v>
      </c>
      <c r="F6" s="72" t="s">
        <v>174</v>
      </c>
      <c r="G6" s="72" t="s">
        <v>175</v>
      </c>
      <c r="H6" s="73" t="s">
        <v>176</v>
      </c>
      <c r="I6" s="72" t="s">
        <v>177</v>
      </c>
      <c r="J6" s="72" t="s">
        <v>178</v>
      </c>
    </row>
    <row r="7" spans="2:10" ht="33.75" customHeight="1">
      <c r="B7" s="73"/>
      <c r="C7" s="73"/>
      <c r="D7" s="73"/>
      <c r="E7" s="73"/>
      <c r="F7" s="72"/>
      <c r="G7" s="72"/>
      <c r="H7" s="73"/>
      <c r="I7" s="72"/>
      <c r="J7" s="72"/>
    </row>
    <row r="8" spans="2:10" ht="36">
      <c r="B8" s="37">
        <v>1</v>
      </c>
      <c r="C8" s="38">
        <v>44012</v>
      </c>
      <c r="D8" s="39" t="s">
        <v>179</v>
      </c>
      <c r="E8" s="40" t="s">
        <v>180</v>
      </c>
      <c r="F8" s="41" t="s">
        <v>33</v>
      </c>
      <c r="G8" s="39" t="s">
        <v>181</v>
      </c>
      <c r="H8" s="41" t="s">
        <v>182</v>
      </c>
      <c r="I8" s="59">
        <f>891*3.541</f>
        <v>3155.031</v>
      </c>
      <c r="J8" s="42" t="s">
        <v>183</v>
      </c>
    </row>
    <row r="9" spans="2:10" ht="60">
      <c r="B9" s="37">
        <v>2</v>
      </c>
      <c r="C9" s="44">
        <v>44013</v>
      </c>
      <c r="D9" s="39" t="s">
        <v>179</v>
      </c>
      <c r="E9" s="41" t="s">
        <v>184</v>
      </c>
      <c r="F9" s="41" t="s">
        <v>185</v>
      </c>
      <c r="G9" s="39" t="s">
        <v>186</v>
      </c>
      <c r="H9" s="41" t="s">
        <v>187</v>
      </c>
      <c r="I9" s="59">
        <v>60868.86</v>
      </c>
      <c r="J9" s="42"/>
    </row>
    <row r="10" spans="2:10" ht="24">
      <c r="B10" s="37">
        <v>3</v>
      </c>
      <c r="C10" s="38">
        <v>44012</v>
      </c>
      <c r="D10" s="39" t="s">
        <v>179</v>
      </c>
      <c r="E10" s="41" t="s">
        <v>188</v>
      </c>
      <c r="F10" s="41" t="s">
        <v>105</v>
      </c>
      <c r="G10" s="39" t="s">
        <v>189</v>
      </c>
      <c r="H10" s="41" t="s">
        <v>190</v>
      </c>
      <c r="I10" s="59">
        <v>11400</v>
      </c>
      <c r="J10" s="42"/>
    </row>
    <row r="11" spans="2:10" ht="36">
      <c r="B11" s="37">
        <v>4</v>
      </c>
      <c r="C11" s="38">
        <v>44005</v>
      </c>
      <c r="D11" s="39" t="s">
        <v>179</v>
      </c>
      <c r="E11" s="41" t="s">
        <v>191</v>
      </c>
      <c r="F11" s="44" t="s">
        <v>192</v>
      </c>
      <c r="G11" s="39" t="s">
        <v>193</v>
      </c>
      <c r="H11" s="41" t="s">
        <v>194</v>
      </c>
      <c r="I11" s="59">
        <v>413</v>
      </c>
      <c r="J11" s="42"/>
    </row>
    <row r="12" spans="2:10" ht="48">
      <c r="B12" s="37">
        <v>5</v>
      </c>
      <c r="C12" s="38">
        <v>44006</v>
      </c>
      <c r="D12" s="39" t="s">
        <v>179</v>
      </c>
      <c r="E12" s="41" t="s">
        <v>195</v>
      </c>
      <c r="F12" s="41" t="s">
        <v>196</v>
      </c>
      <c r="G12" s="39" t="s">
        <v>197</v>
      </c>
      <c r="H12" s="41" t="s">
        <v>198</v>
      </c>
      <c r="I12" s="59">
        <v>2081.41</v>
      </c>
      <c r="J12" s="42"/>
    </row>
    <row r="13" spans="2:10" ht="36">
      <c r="B13" s="37">
        <v>6</v>
      </c>
      <c r="C13" s="38">
        <v>44012</v>
      </c>
      <c r="D13" s="39" t="s">
        <v>179</v>
      </c>
      <c r="E13" s="41" t="s">
        <v>199</v>
      </c>
      <c r="F13" s="41" t="s">
        <v>18</v>
      </c>
      <c r="G13" s="39" t="s">
        <v>200</v>
      </c>
      <c r="H13" s="41" t="s">
        <v>201</v>
      </c>
      <c r="I13" s="59">
        <v>10000</v>
      </c>
      <c r="J13" s="42"/>
    </row>
    <row r="14" spans="2:10" ht="24">
      <c r="B14" s="37">
        <v>7</v>
      </c>
      <c r="C14" s="38">
        <v>44004</v>
      </c>
      <c r="D14" s="39" t="s">
        <v>179</v>
      </c>
      <c r="E14" s="41" t="s">
        <v>202</v>
      </c>
      <c r="F14" s="41" t="s">
        <v>203</v>
      </c>
      <c r="G14" s="39" t="s">
        <v>204</v>
      </c>
      <c r="H14" s="41" t="s">
        <v>205</v>
      </c>
      <c r="I14" s="59">
        <v>8958.34</v>
      </c>
      <c r="J14" s="42"/>
    </row>
    <row r="15" spans="2:10" ht="36">
      <c r="B15" s="37">
        <v>8</v>
      </c>
      <c r="C15" s="38">
        <v>44000</v>
      </c>
      <c r="D15" s="39" t="s">
        <v>179</v>
      </c>
      <c r="E15" s="41" t="s">
        <v>206</v>
      </c>
      <c r="F15" s="41" t="s">
        <v>207</v>
      </c>
      <c r="G15" s="39" t="s">
        <v>208</v>
      </c>
      <c r="H15" s="41" t="s">
        <v>209</v>
      </c>
      <c r="I15" s="59">
        <v>5985</v>
      </c>
      <c r="J15" s="42"/>
    </row>
    <row r="16" spans="2:10" ht="36">
      <c r="B16" s="37">
        <v>9</v>
      </c>
      <c r="C16" s="38">
        <v>43999</v>
      </c>
      <c r="D16" s="39" t="s">
        <v>179</v>
      </c>
      <c r="E16" s="41" t="s">
        <v>202</v>
      </c>
      <c r="F16" s="41" t="s">
        <v>210</v>
      </c>
      <c r="G16" s="39" t="s">
        <v>211</v>
      </c>
      <c r="H16" s="38" t="s">
        <v>212</v>
      </c>
      <c r="I16" s="59">
        <v>8250</v>
      </c>
      <c r="J16" s="42"/>
    </row>
    <row r="17" spans="2:10" ht="36">
      <c r="B17" s="37">
        <v>10</v>
      </c>
      <c r="C17" s="38">
        <v>44013</v>
      </c>
      <c r="D17" s="39" t="s">
        <v>179</v>
      </c>
      <c r="E17" s="40" t="s">
        <v>180</v>
      </c>
      <c r="F17" s="41" t="s">
        <v>213</v>
      </c>
      <c r="G17" s="39" t="s">
        <v>214</v>
      </c>
      <c r="H17" s="41" t="s">
        <v>215</v>
      </c>
      <c r="I17" s="59">
        <v>31125.94</v>
      </c>
      <c r="J17" s="42"/>
    </row>
    <row r="18" spans="2:10" ht="24">
      <c r="B18" s="37">
        <v>11</v>
      </c>
      <c r="C18" s="38">
        <v>44013</v>
      </c>
      <c r="D18" s="39" t="s">
        <v>179</v>
      </c>
      <c r="E18" s="41" t="s">
        <v>216</v>
      </c>
      <c r="F18" s="41" t="s">
        <v>217</v>
      </c>
      <c r="G18" s="39" t="s">
        <v>218</v>
      </c>
      <c r="H18" s="41" t="s">
        <v>219</v>
      </c>
      <c r="I18" s="59">
        <v>150098.08</v>
      </c>
      <c r="J18" s="42"/>
    </row>
    <row r="19" spans="2:10" ht="48">
      <c r="B19" s="37">
        <v>12</v>
      </c>
      <c r="C19" s="38">
        <v>44001</v>
      </c>
      <c r="D19" s="39" t="s">
        <v>179</v>
      </c>
      <c r="E19" s="41" t="s">
        <v>220</v>
      </c>
      <c r="F19" s="41" t="s">
        <v>221</v>
      </c>
      <c r="G19" s="37" t="s">
        <v>222</v>
      </c>
      <c r="H19" s="41" t="s">
        <v>223</v>
      </c>
      <c r="I19" s="59">
        <v>45914.25</v>
      </c>
      <c r="J19" s="37"/>
    </row>
    <row r="20" spans="2:10" ht="48">
      <c r="B20" s="37">
        <v>13</v>
      </c>
      <c r="C20" s="38">
        <v>44001</v>
      </c>
      <c r="D20" s="39" t="s">
        <v>179</v>
      </c>
      <c r="E20" s="41" t="s">
        <v>220</v>
      </c>
      <c r="F20" s="41" t="s">
        <v>221</v>
      </c>
      <c r="G20" s="37" t="s">
        <v>222</v>
      </c>
      <c r="H20" s="41" t="s">
        <v>223</v>
      </c>
      <c r="I20" s="59">
        <v>44433.15</v>
      </c>
      <c r="J20" s="37"/>
    </row>
    <row r="21" spans="2:10" ht="48">
      <c r="B21" s="37">
        <v>14</v>
      </c>
      <c r="C21" s="38">
        <v>44012</v>
      </c>
      <c r="D21" s="39" t="s">
        <v>179</v>
      </c>
      <c r="E21" s="41" t="s">
        <v>224</v>
      </c>
      <c r="F21" s="41" t="s">
        <v>225</v>
      </c>
      <c r="G21" s="37" t="s">
        <v>226</v>
      </c>
      <c r="H21" s="41" t="s">
        <v>227</v>
      </c>
      <c r="I21" s="59">
        <v>2400</v>
      </c>
      <c r="J21" s="37"/>
    </row>
    <row r="22" spans="2:10" ht="36">
      <c r="B22" s="37">
        <v>15</v>
      </c>
      <c r="C22" s="38">
        <v>44008</v>
      </c>
      <c r="D22" s="39" t="s">
        <v>179</v>
      </c>
      <c r="E22" s="45" t="s">
        <v>228</v>
      </c>
      <c r="F22" s="41" t="s">
        <v>229</v>
      </c>
      <c r="G22" s="37" t="s">
        <v>230</v>
      </c>
      <c r="H22" s="41" t="s">
        <v>231</v>
      </c>
      <c r="I22" s="59">
        <v>6625</v>
      </c>
      <c r="J22" s="37"/>
    </row>
    <row r="23" spans="2:10" ht="36">
      <c r="B23" s="37">
        <v>16</v>
      </c>
      <c r="C23" s="38">
        <v>43976</v>
      </c>
      <c r="D23" s="39" t="s">
        <v>179</v>
      </c>
      <c r="E23" s="41" t="s">
        <v>232</v>
      </c>
      <c r="F23" s="41" t="s">
        <v>233</v>
      </c>
      <c r="G23" s="37" t="s">
        <v>234</v>
      </c>
      <c r="H23" s="41" t="s">
        <v>235</v>
      </c>
      <c r="I23" s="59">
        <v>11690</v>
      </c>
      <c r="J23" s="37"/>
    </row>
    <row r="24" spans="2:10" ht="36">
      <c r="B24" s="37">
        <v>17</v>
      </c>
      <c r="C24" s="38">
        <v>44005</v>
      </c>
      <c r="D24" s="39" t="s">
        <v>179</v>
      </c>
      <c r="E24" s="41" t="s">
        <v>191</v>
      </c>
      <c r="F24" s="44" t="s">
        <v>192</v>
      </c>
      <c r="G24" s="37" t="s">
        <v>193</v>
      </c>
      <c r="H24" s="41" t="s">
        <v>194</v>
      </c>
      <c r="I24" s="59">
        <v>413</v>
      </c>
      <c r="J24" s="37"/>
    </row>
    <row r="25" spans="2:10" ht="24">
      <c r="B25" s="37">
        <v>18</v>
      </c>
      <c r="C25" s="38">
        <v>43980</v>
      </c>
      <c r="D25" s="39" t="s">
        <v>179</v>
      </c>
      <c r="E25" s="41" t="s">
        <v>236</v>
      </c>
      <c r="F25" s="41" t="s">
        <v>237</v>
      </c>
      <c r="G25" s="37" t="s">
        <v>238</v>
      </c>
      <c r="H25" s="41" t="s">
        <v>239</v>
      </c>
      <c r="I25" s="59">
        <v>1382.5</v>
      </c>
      <c r="J25" s="37"/>
    </row>
    <row r="26" spans="2:10" ht="24">
      <c r="B26" s="37">
        <v>19</v>
      </c>
      <c r="C26" s="44">
        <v>44014</v>
      </c>
      <c r="D26" s="39" t="s">
        <v>179</v>
      </c>
      <c r="E26" s="41" t="s">
        <v>240</v>
      </c>
      <c r="F26" s="41" t="s">
        <v>241</v>
      </c>
      <c r="G26" s="37" t="s">
        <v>242</v>
      </c>
      <c r="H26" s="41" t="s">
        <v>243</v>
      </c>
      <c r="I26" s="59">
        <v>308030.43</v>
      </c>
      <c r="J26" s="37"/>
    </row>
    <row r="27" spans="2:10" ht="36">
      <c r="B27" s="37">
        <v>20</v>
      </c>
      <c r="C27" s="38">
        <v>43980</v>
      </c>
      <c r="D27" s="39" t="s">
        <v>179</v>
      </c>
      <c r="E27" s="41" t="s">
        <v>236</v>
      </c>
      <c r="F27" s="41" t="s">
        <v>237</v>
      </c>
      <c r="G27" s="37" t="s">
        <v>244</v>
      </c>
      <c r="H27" s="41" t="s">
        <v>245</v>
      </c>
      <c r="I27" s="59">
        <v>420</v>
      </c>
      <c r="J27" s="37"/>
    </row>
    <row r="28" spans="2:10" ht="24">
      <c r="B28" s="37">
        <v>21</v>
      </c>
      <c r="C28" s="38">
        <v>44019</v>
      </c>
      <c r="D28" s="39" t="s">
        <v>179</v>
      </c>
      <c r="E28" s="41" t="s">
        <v>246</v>
      </c>
      <c r="F28" s="41" t="s">
        <v>247</v>
      </c>
      <c r="G28" s="37" t="s">
        <v>248</v>
      </c>
      <c r="H28" s="41" t="s">
        <v>249</v>
      </c>
      <c r="I28" s="59">
        <v>7000</v>
      </c>
      <c r="J28" s="37"/>
    </row>
    <row r="29" spans="2:10" ht="36">
      <c r="B29" s="37">
        <v>22</v>
      </c>
      <c r="C29" s="38">
        <v>44015</v>
      </c>
      <c r="D29" s="39" t="s">
        <v>179</v>
      </c>
      <c r="E29" s="41" t="s">
        <v>250</v>
      </c>
      <c r="F29" s="41" t="s">
        <v>251</v>
      </c>
      <c r="G29" s="37" t="s">
        <v>252</v>
      </c>
      <c r="H29" s="41" t="s">
        <v>253</v>
      </c>
      <c r="I29" s="59">
        <v>55563.84</v>
      </c>
      <c r="J29" s="37"/>
    </row>
    <row r="30" spans="2:10" ht="36">
      <c r="B30" s="37">
        <v>23</v>
      </c>
      <c r="C30" s="38">
        <v>44018</v>
      </c>
      <c r="D30" s="39" t="s">
        <v>179</v>
      </c>
      <c r="E30" s="41" t="s">
        <v>254</v>
      </c>
      <c r="F30" s="41" t="s">
        <v>255</v>
      </c>
      <c r="G30" s="37" t="s">
        <v>256</v>
      </c>
      <c r="H30" s="41" t="s">
        <v>257</v>
      </c>
      <c r="I30" s="59">
        <v>2795</v>
      </c>
      <c r="J30" s="37"/>
    </row>
    <row r="31" spans="2:10" ht="36">
      <c r="B31" s="37">
        <v>24</v>
      </c>
      <c r="C31" s="38">
        <v>44001</v>
      </c>
      <c r="D31" s="39" t="s">
        <v>179</v>
      </c>
      <c r="E31" s="40" t="s">
        <v>258</v>
      </c>
      <c r="F31" s="41" t="s">
        <v>259</v>
      </c>
      <c r="G31" s="37" t="s">
        <v>260</v>
      </c>
      <c r="H31" s="41" t="s">
        <v>261</v>
      </c>
      <c r="I31" s="59">
        <v>831184.97</v>
      </c>
      <c r="J31" s="37"/>
    </row>
    <row r="32" spans="2:10" ht="36">
      <c r="B32" s="37">
        <v>25</v>
      </c>
      <c r="C32" s="38">
        <v>43992</v>
      </c>
      <c r="D32" s="39" t="s">
        <v>179</v>
      </c>
      <c r="E32" s="41" t="s">
        <v>258</v>
      </c>
      <c r="F32" s="41" t="s">
        <v>259</v>
      </c>
      <c r="G32" s="37" t="s">
        <v>262</v>
      </c>
      <c r="H32" s="41" t="s">
        <v>263</v>
      </c>
      <c r="I32" s="59">
        <v>28111.44</v>
      </c>
      <c r="J32" s="37"/>
    </row>
    <row r="33" spans="2:10" ht="36">
      <c r="B33" s="37">
        <v>26</v>
      </c>
      <c r="C33" s="46">
        <v>44019</v>
      </c>
      <c r="D33" s="39" t="s">
        <v>179</v>
      </c>
      <c r="E33" s="41" t="s">
        <v>264</v>
      </c>
      <c r="F33" s="41" t="s">
        <v>265</v>
      </c>
      <c r="G33" s="37" t="s">
        <v>266</v>
      </c>
      <c r="H33" s="41" t="s">
        <v>267</v>
      </c>
      <c r="I33" s="59">
        <v>51920</v>
      </c>
      <c r="J33" s="37"/>
    </row>
    <row r="34" spans="2:10" ht="36">
      <c r="B34" s="37">
        <v>27</v>
      </c>
      <c r="C34" s="38">
        <v>44018</v>
      </c>
      <c r="D34" s="39" t="s">
        <v>179</v>
      </c>
      <c r="E34" s="41" t="s">
        <v>250</v>
      </c>
      <c r="F34" s="41" t="s">
        <v>268</v>
      </c>
      <c r="G34" s="37" t="s">
        <v>269</v>
      </c>
      <c r="H34" s="41" t="s">
        <v>270</v>
      </c>
      <c r="I34" s="59">
        <v>3000</v>
      </c>
      <c r="J34" s="37"/>
    </row>
    <row r="35" spans="2:10" ht="48">
      <c r="B35" s="37">
        <v>28</v>
      </c>
      <c r="C35" s="38">
        <v>44015</v>
      </c>
      <c r="D35" s="39" t="s">
        <v>179</v>
      </c>
      <c r="E35" s="41" t="s">
        <v>271</v>
      </c>
      <c r="F35" s="41" t="s">
        <v>272</v>
      </c>
      <c r="G35" s="37" t="s">
        <v>273</v>
      </c>
      <c r="H35" s="41" t="s">
        <v>274</v>
      </c>
      <c r="I35" s="59">
        <v>5522.5</v>
      </c>
      <c r="J35" s="37"/>
    </row>
    <row r="36" spans="2:10" ht="48">
      <c r="B36" s="37">
        <v>29</v>
      </c>
      <c r="C36" s="38">
        <v>44019</v>
      </c>
      <c r="D36" s="39" t="s">
        <v>179</v>
      </c>
      <c r="E36" s="40" t="s">
        <v>275</v>
      </c>
      <c r="F36" s="41" t="s">
        <v>276</v>
      </c>
      <c r="G36" s="37" t="s">
        <v>277</v>
      </c>
      <c r="H36" s="41" t="s">
        <v>278</v>
      </c>
      <c r="I36" s="59">
        <v>5000</v>
      </c>
      <c r="J36" s="37"/>
    </row>
    <row r="37" spans="2:10" ht="48">
      <c r="B37" s="37">
        <v>30</v>
      </c>
      <c r="C37" s="38">
        <v>44019</v>
      </c>
      <c r="D37" s="39" t="s">
        <v>179</v>
      </c>
      <c r="E37" s="41" t="s">
        <v>224</v>
      </c>
      <c r="F37" s="41" t="s">
        <v>279</v>
      </c>
      <c r="G37" s="37" t="s">
        <v>280</v>
      </c>
      <c r="H37" s="41" t="s">
        <v>281</v>
      </c>
      <c r="I37" s="59">
        <v>5400</v>
      </c>
      <c r="J37" s="37"/>
    </row>
    <row r="38" spans="2:10" ht="48">
      <c r="B38" s="37">
        <v>31</v>
      </c>
      <c r="C38" s="38">
        <v>44012</v>
      </c>
      <c r="D38" s="39" t="s">
        <v>179</v>
      </c>
      <c r="E38" s="41" t="s">
        <v>282</v>
      </c>
      <c r="F38" s="41" t="s">
        <v>283</v>
      </c>
      <c r="G38" s="37" t="s">
        <v>284</v>
      </c>
      <c r="H38" s="41" t="s">
        <v>285</v>
      </c>
      <c r="I38" s="59">
        <v>3000</v>
      </c>
      <c r="J38" s="37"/>
    </row>
    <row r="39" spans="2:10" ht="24">
      <c r="B39" s="37">
        <v>32</v>
      </c>
      <c r="C39" s="46">
        <v>44014</v>
      </c>
      <c r="D39" s="39" t="s">
        <v>179</v>
      </c>
      <c r="E39" s="41" t="s">
        <v>286</v>
      </c>
      <c r="F39" s="41" t="s">
        <v>287</v>
      </c>
      <c r="G39" s="37" t="s">
        <v>288</v>
      </c>
      <c r="H39" s="41" t="s">
        <v>289</v>
      </c>
      <c r="I39" s="59">
        <v>4000</v>
      </c>
      <c r="J39" s="37"/>
    </row>
    <row r="40" spans="2:10" ht="48">
      <c r="B40" s="37">
        <v>33</v>
      </c>
      <c r="C40" s="44">
        <v>44012</v>
      </c>
      <c r="D40" s="39" t="s">
        <v>179</v>
      </c>
      <c r="E40" s="41" t="s">
        <v>290</v>
      </c>
      <c r="F40" s="41" t="s">
        <v>291</v>
      </c>
      <c r="G40" s="37" t="s">
        <v>292</v>
      </c>
      <c r="H40" s="41" t="s">
        <v>293</v>
      </c>
      <c r="I40" s="59">
        <v>4300</v>
      </c>
      <c r="J40" s="37"/>
    </row>
    <row r="41" spans="2:10" ht="36">
      <c r="B41" s="37">
        <v>34</v>
      </c>
      <c r="C41" s="46">
        <v>44018</v>
      </c>
      <c r="D41" s="39" t="s">
        <v>179</v>
      </c>
      <c r="E41" s="41" t="s">
        <v>294</v>
      </c>
      <c r="F41" s="53" t="s">
        <v>126</v>
      </c>
      <c r="G41" s="37" t="s">
        <v>295</v>
      </c>
      <c r="H41" s="41" t="s">
        <v>296</v>
      </c>
      <c r="I41" s="59">
        <v>4000</v>
      </c>
      <c r="J41" s="37"/>
    </row>
    <row r="42" spans="2:10" ht="24">
      <c r="B42" s="37">
        <v>35</v>
      </c>
      <c r="C42" s="38">
        <v>43990</v>
      </c>
      <c r="D42" s="39" t="s">
        <v>179</v>
      </c>
      <c r="E42" s="41" t="s">
        <v>297</v>
      </c>
      <c r="F42" s="54" t="s">
        <v>298</v>
      </c>
      <c r="G42" s="37" t="s">
        <v>299</v>
      </c>
      <c r="H42" s="41" t="s">
        <v>300</v>
      </c>
      <c r="I42" s="59">
        <v>5000</v>
      </c>
      <c r="J42" s="37"/>
    </row>
    <row r="43" spans="2:10" ht="36">
      <c r="B43" s="37">
        <v>36</v>
      </c>
      <c r="C43" s="38">
        <v>44012</v>
      </c>
      <c r="D43" s="39" t="s">
        <v>179</v>
      </c>
      <c r="E43" s="41" t="s">
        <v>250</v>
      </c>
      <c r="F43" s="45" t="s">
        <v>301</v>
      </c>
      <c r="G43" s="37" t="s">
        <v>302</v>
      </c>
      <c r="H43" s="41" t="s">
        <v>303</v>
      </c>
      <c r="I43" s="59">
        <v>3671</v>
      </c>
      <c r="J43" s="37"/>
    </row>
    <row r="44" spans="2:10" ht="24">
      <c r="B44" s="37">
        <v>37</v>
      </c>
      <c r="C44" s="38">
        <v>44019</v>
      </c>
      <c r="D44" s="39" t="s">
        <v>179</v>
      </c>
      <c r="E44" s="40" t="s">
        <v>297</v>
      </c>
      <c r="F44" s="45" t="s">
        <v>304</v>
      </c>
      <c r="G44" s="37" t="s">
        <v>305</v>
      </c>
      <c r="H44" s="41" t="s">
        <v>306</v>
      </c>
      <c r="I44" s="59">
        <v>3100</v>
      </c>
      <c r="J44" s="37"/>
    </row>
    <row r="45" spans="2:10" ht="48">
      <c r="B45" s="37">
        <v>38</v>
      </c>
      <c r="C45" s="38">
        <v>43987</v>
      </c>
      <c r="D45" s="39" t="s">
        <v>179</v>
      </c>
      <c r="E45" s="41" t="s">
        <v>307</v>
      </c>
      <c r="F45" s="41" t="s">
        <v>308</v>
      </c>
      <c r="G45" s="37" t="s">
        <v>309</v>
      </c>
      <c r="H45" s="41" t="s">
        <v>310</v>
      </c>
      <c r="I45" s="59">
        <v>21611.7</v>
      </c>
      <c r="J45" s="37"/>
    </row>
    <row r="46" spans="2:10" ht="36">
      <c r="B46" s="37">
        <v>39</v>
      </c>
      <c r="C46" s="38">
        <v>44022</v>
      </c>
      <c r="D46" s="39" t="s">
        <v>179</v>
      </c>
      <c r="E46" s="41" t="s">
        <v>311</v>
      </c>
      <c r="F46" s="41" t="s">
        <v>28</v>
      </c>
      <c r="G46" s="37" t="s">
        <v>26</v>
      </c>
      <c r="H46" s="41" t="s">
        <v>312</v>
      </c>
      <c r="I46" s="59">
        <v>75301.23</v>
      </c>
      <c r="J46" s="37"/>
    </row>
    <row r="47" spans="2:10" ht="48">
      <c r="B47" s="37">
        <v>40</v>
      </c>
      <c r="C47" s="38">
        <v>44022</v>
      </c>
      <c r="D47" s="39" t="s">
        <v>179</v>
      </c>
      <c r="E47" s="41" t="s">
        <v>180</v>
      </c>
      <c r="F47" s="41" t="s">
        <v>23</v>
      </c>
      <c r="G47" s="37" t="s">
        <v>313</v>
      </c>
      <c r="H47" s="41" t="s">
        <v>22</v>
      </c>
      <c r="I47" s="59">
        <v>5322.65</v>
      </c>
      <c r="J47" s="37"/>
    </row>
    <row r="48" spans="2:10" ht="48">
      <c r="B48" s="37">
        <v>41</v>
      </c>
      <c r="C48" s="38">
        <v>44021</v>
      </c>
      <c r="D48" s="39" t="s">
        <v>179</v>
      </c>
      <c r="E48" s="41" t="s">
        <v>314</v>
      </c>
      <c r="F48" s="41" t="s">
        <v>315</v>
      </c>
      <c r="G48" s="37" t="s">
        <v>316</v>
      </c>
      <c r="H48" s="41" t="s">
        <v>317</v>
      </c>
      <c r="I48" s="59">
        <v>40413.21</v>
      </c>
      <c r="J48" s="37"/>
    </row>
    <row r="49" spans="2:10" ht="36">
      <c r="B49" s="37">
        <v>42</v>
      </c>
      <c r="C49" s="38">
        <v>44008</v>
      </c>
      <c r="D49" s="39" t="s">
        <v>179</v>
      </c>
      <c r="E49" s="41" t="s">
        <v>258</v>
      </c>
      <c r="F49" s="41" t="s">
        <v>259</v>
      </c>
      <c r="G49" s="37" t="s">
        <v>318</v>
      </c>
      <c r="H49" s="41" t="s">
        <v>319</v>
      </c>
      <c r="I49" s="59">
        <v>50312.35</v>
      </c>
      <c r="J49" s="37"/>
    </row>
    <row r="50" spans="2:10" ht="48">
      <c r="B50" s="37">
        <v>43</v>
      </c>
      <c r="C50" s="38">
        <v>44022</v>
      </c>
      <c r="D50" s="39" t="s">
        <v>179</v>
      </c>
      <c r="E50" s="41" t="s">
        <v>320</v>
      </c>
      <c r="F50" s="41" t="s">
        <v>321</v>
      </c>
      <c r="G50" s="37" t="s">
        <v>322</v>
      </c>
      <c r="H50" s="41" t="s">
        <v>323</v>
      </c>
      <c r="I50" s="59">
        <v>134789.63</v>
      </c>
      <c r="J50" s="37"/>
    </row>
    <row r="51" spans="2:10" ht="24">
      <c r="B51" s="37">
        <v>44</v>
      </c>
      <c r="C51" s="41" t="s">
        <v>324</v>
      </c>
      <c r="D51" s="39" t="s">
        <v>179</v>
      </c>
      <c r="E51" s="41" t="s">
        <v>325</v>
      </c>
      <c r="F51" s="41" t="s">
        <v>326</v>
      </c>
      <c r="G51" s="37" t="s">
        <v>327</v>
      </c>
      <c r="H51" s="41" t="s">
        <v>328</v>
      </c>
      <c r="I51" s="59">
        <v>300</v>
      </c>
      <c r="J51" s="37"/>
    </row>
    <row r="52" spans="2:10" ht="36">
      <c r="B52" s="37">
        <v>45</v>
      </c>
      <c r="C52" s="38">
        <v>44022</v>
      </c>
      <c r="D52" s="39" t="s">
        <v>179</v>
      </c>
      <c r="E52" s="41" t="s">
        <v>311</v>
      </c>
      <c r="F52" s="41" t="s">
        <v>28</v>
      </c>
      <c r="G52" s="37" t="s">
        <v>26</v>
      </c>
      <c r="H52" s="41" t="s">
        <v>312</v>
      </c>
      <c r="I52" s="59">
        <v>75301.23</v>
      </c>
      <c r="J52" s="37"/>
    </row>
    <row r="53" spans="2:10" ht="36">
      <c r="B53" s="37">
        <v>46</v>
      </c>
      <c r="C53" s="38">
        <v>44025</v>
      </c>
      <c r="D53" s="39" t="s">
        <v>179</v>
      </c>
      <c r="E53" s="41" t="s">
        <v>311</v>
      </c>
      <c r="F53" s="41" t="s">
        <v>33</v>
      </c>
      <c r="G53" s="37" t="s">
        <v>329</v>
      </c>
      <c r="H53" s="41" t="s">
        <v>32</v>
      </c>
      <c r="I53" s="59">
        <f>11504*3.5</f>
        <v>40264</v>
      </c>
      <c r="J53" s="42" t="s">
        <v>330</v>
      </c>
    </row>
    <row r="54" spans="2:10" ht="24">
      <c r="B54" s="37">
        <v>47</v>
      </c>
      <c r="C54" s="38">
        <v>44025</v>
      </c>
      <c r="D54" s="39" t="s">
        <v>179</v>
      </c>
      <c r="E54" s="41" t="s">
        <v>331</v>
      </c>
      <c r="F54" s="41" t="s">
        <v>332</v>
      </c>
      <c r="G54" s="37" t="s">
        <v>333</v>
      </c>
      <c r="H54" s="41" t="s">
        <v>334</v>
      </c>
      <c r="I54" s="59">
        <v>106979.4</v>
      </c>
      <c r="J54" s="37"/>
    </row>
    <row r="55" spans="2:10" ht="36">
      <c r="B55" s="37">
        <v>48</v>
      </c>
      <c r="C55" s="38">
        <v>44025</v>
      </c>
      <c r="D55" s="39" t="s">
        <v>179</v>
      </c>
      <c r="E55" s="40" t="s">
        <v>180</v>
      </c>
      <c r="F55" s="41" t="s">
        <v>33</v>
      </c>
      <c r="G55" s="37" t="s">
        <v>181</v>
      </c>
      <c r="H55" s="41" t="s">
        <v>182</v>
      </c>
      <c r="I55" s="59">
        <f>891*3.5</f>
        <v>3118.5</v>
      </c>
      <c r="J55" s="42" t="s">
        <v>330</v>
      </c>
    </row>
    <row r="56" spans="2:10" ht="24">
      <c r="B56" s="37">
        <v>49</v>
      </c>
      <c r="C56" s="46">
        <v>44013</v>
      </c>
      <c r="D56" s="39" t="s">
        <v>179</v>
      </c>
      <c r="E56" s="40" t="s">
        <v>335</v>
      </c>
      <c r="F56" s="41" t="s">
        <v>336</v>
      </c>
      <c r="G56" s="37" t="s">
        <v>337</v>
      </c>
      <c r="H56" s="41" t="s">
        <v>338</v>
      </c>
      <c r="I56" s="59">
        <v>2750</v>
      </c>
      <c r="J56" s="37"/>
    </row>
    <row r="57" spans="2:10" ht="24">
      <c r="B57" s="37">
        <v>50</v>
      </c>
      <c r="C57" s="46">
        <v>43983</v>
      </c>
      <c r="D57" s="39" t="s">
        <v>179</v>
      </c>
      <c r="E57" s="40" t="s">
        <v>335</v>
      </c>
      <c r="F57" s="41" t="s">
        <v>336</v>
      </c>
      <c r="G57" s="37" t="s">
        <v>337</v>
      </c>
      <c r="H57" s="41" t="s">
        <v>338</v>
      </c>
      <c r="I57" s="59">
        <v>2750</v>
      </c>
      <c r="J57" s="37"/>
    </row>
    <row r="58" spans="2:10" ht="24">
      <c r="B58" s="37">
        <v>51</v>
      </c>
      <c r="C58" s="38">
        <v>44012</v>
      </c>
      <c r="D58" s="39" t="s">
        <v>179</v>
      </c>
      <c r="E58" s="41" t="s">
        <v>339</v>
      </c>
      <c r="F58" s="41" t="s">
        <v>340</v>
      </c>
      <c r="G58" s="37" t="s">
        <v>341</v>
      </c>
      <c r="H58" s="41" t="s">
        <v>342</v>
      </c>
      <c r="I58" s="59">
        <v>2000</v>
      </c>
      <c r="J58" s="37"/>
    </row>
    <row r="59" spans="2:10" ht="24">
      <c r="B59" s="37">
        <v>52</v>
      </c>
      <c r="C59" s="38">
        <v>44026</v>
      </c>
      <c r="D59" s="39" t="s">
        <v>179</v>
      </c>
      <c r="E59" s="41" t="s">
        <v>343</v>
      </c>
      <c r="F59" s="41" t="s">
        <v>344</v>
      </c>
      <c r="G59" s="37" t="s">
        <v>345</v>
      </c>
      <c r="H59" s="41" t="s">
        <v>346</v>
      </c>
      <c r="I59" s="59">
        <f>166968.45*3.504</f>
        <v>585057.4488</v>
      </c>
      <c r="J59" s="37" t="s">
        <v>347</v>
      </c>
    </row>
    <row r="60" spans="2:10" ht="24">
      <c r="B60" s="37">
        <v>53</v>
      </c>
      <c r="C60" s="38">
        <v>44026</v>
      </c>
      <c r="D60" s="39" t="s">
        <v>179</v>
      </c>
      <c r="E60" s="41" t="s">
        <v>343</v>
      </c>
      <c r="F60" s="41" t="s">
        <v>348</v>
      </c>
      <c r="G60" s="37" t="s">
        <v>349</v>
      </c>
      <c r="H60" s="41" t="s">
        <v>350</v>
      </c>
      <c r="I60" s="59">
        <f>400200.82*3.504</f>
        <v>1402303.67328</v>
      </c>
      <c r="J60" s="37" t="s">
        <v>347</v>
      </c>
    </row>
    <row r="61" spans="2:10" ht="36">
      <c r="B61" s="37">
        <v>54</v>
      </c>
      <c r="C61" s="38">
        <v>44027</v>
      </c>
      <c r="D61" s="39" t="s">
        <v>179</v>
      </c>
      <c r="E61" s="45" t="s">
        <v>254</v>
      </c>
      <c r="F61" s="41" t="s">
        <v>28</v>
      </c>
      <c r="G61" s="37" t="s">
        <v>351</v>
      </c>
      <c r="H61" s="41" t="s">
        <v>352</v>
      </c>
      <c r="I61" s="59">
        <v>5458.34</v>
      </c>
      <c r="J61" s="37"/>
    </row>
    <row r="62" spans="2:10" ht="24">
      <c r="B62" s="37">
        <v>55</v>
      </c>
      <c r="C62" s="38">
        <v>44019</v>
      </c>
      <c r="D62" s="39" t="s">
        <v>179</v>
      </c>
      <c r="E62" s="41" t="s">
        <v>250</v>
      </c>
      <c r="F62" s="41" t="s">
        <v>353</v>
      </c>
      <c r="G62" s="37" t="s">
        <v>354</v>
      </c>
      <c r="H62" s="41" t="s">
        <v>355</v>
      </c>
      <c r="I62" s="59">
        <v>796.72</v>
      </c>
      <c r="J62" s="37"/>
    </row>
    <row r="63" spans="2:10" ht="36">
      <c r="B63" s="37">
        <v>56</v>
      </c>
      <c r="C63" s="38">
        <v>44028</v>
      </c>
      <c r="D63" s="39" t="s">
        <v>179</v>
      </c>
      <c r="E63" s="41" t="s">
        <v>254</v>
      </c>
      <c r="F63" s="41" t="s">
        <v>356</v>
      </c>
      <c r="G63" s="37" t="s">
        <v>357</v>
      </c>
      <c r="H63" s="41" t="s">
        <v>358</v>
      </c>
      <c r="I63" s="59">
        <v>2600</v>
      </c>
      <c r="J63" s="37"/>
    </row>
    <row r="64" spans="2:10" ht="36">
      <c r="B64" s="37">
        <v>57</v>
      </c>
      <c r="C64" s="46">
        <v>44026</v>
      </c>
      <c r="D64" s="39" t="s">
        <v>179</v>
      </c>
      <c r="E64" s="41" t="s">
        <v>264</v>
      </c>
      <c r="F64" s="41" t="s">
        <v>265</v>
      </c>
      <c r="G64" s="37" t="s">
        <v>359</v>
      </c>
      <c r="H64" s="41" t="s">
        <v>267</v>
      </c>
      <c r="I64" s="59">
        <v>51920</v>
      </c>
      <c r="J64" s="37"/>
    </row>
    <row r="65" spans="2:10" ht="24">
      <c r="B65" s="37">
        <v>58</v>
      </c>
      <c r="C65" s="38">
        <v>44019</v>
      </c>
      <c r="D65" s="39" t="s">
        <v>179</v>
      </c>
      <c r="E65" s="41" t="s">
        <v>264</v>
      </c>
      <c r="F65" s="41" t="s">
        <v>360</v>
      </c>
      <c r="G65" s="37" t="s">
        <v>361</v>
      </c>
      <c r="H65" s="41" t="s">
        <v>362</v>
      </c>
      <c r="I65" s="59">
        <v>6070.56</v>
      </c>
      <c r="J65" s="37"/>
    </row>
    <row r="66" spans="2:10" ht="24">
      <c r="B66" s="37">
        <v>59</v>
      </c>
      <c r="C66" s="38">
        <v>44029</v>
      </c>
      <c r="D66" s="39" t="s">
        <v>179</v>
      </c>
      <c r="E66" s="41" t="s">
        <v>286</v>
      </c>
      <c r="F66" s="41" t="s">
        <v>363</v>
      </c>
      <c r="G66" s="37" t="s">
        <v>364</v>
      </c>
      <c r="H66" s="41" t="s">
        <v>365</v>
      </c>
      <c r="I66" s="59">
        <v>3000</v>
      </c>
      <c r="J66" s="37"/>
    </row>
    <row r="67" spans="2:10" ht="36">
      <c r="B67" s="37">
        <v>60</v>
      </c>
      <c r="C67" s="38">
        <v>44015</v>
      </c>
      <c r="D67" s="39" t="s">
        <v>179</v>
      </c>
      <c r="E67" s="41" t="s">
        <v>250</v>
      </c>
      <c r="F67" s="41" t="s">
        <v>251</v>
      </c>
      <c r="G67" s="37" t="s">
        <v>252</v>
      </c>
      <c r="H67" s="41" t="s">
        <v>253</v>
      </c>
      <c r="I67" s="59">
        <v>55963.84</v>
      </c>
      <c r="J67" s="37"/>
    </row>
    <row r="68" spans="2:10" ht="24">
      <c r="B68" s="37">
        <v>61</v>
      </c>
      <c r="C68" s="38">
        <v>44028</v>
      </c>
      <c r="D68" s="39" t="s">
        <v>179</v>
      </c>
      <c r="E68" s="41" t="s">
        <v>236</v>
      </c>
      <c r="F68" s="41" t="s">
        <v>366</v>
      </c>
      <c r="G68" s="37" t="s">
        <v>367</v>
      </c>
      <c r="H68" s="41" t="s">
        <v>368</v>
      </c>
      <c r="I68" s="59">
        <v>8854.17</v>
      </c>
      <c r="J68" s="37"/>
    </row>
    <row r="69" spans="2:10" ht="24">
      <c r="B69" s="37">
        <v>62</v>
      </c>
      <c r="C69" s="38">
        <v>44012</v>
      </c>
      <c r="D69" s="39" t="s">
        <v>179</v>
      </c>
      <c r="E69" s="41" t="s">
        <v>369</v>
      </c>
      <c r="F69" s="41" t="s">
        <v>370</v>
      </c>
      <c r="G69" s="37" t="s">
        <v>371</v>
      </c>
      <c r="H69" s="41" t="s">
        <v>372</v>
      </c>
      <c r="I69" s="59">
        <v>4300</v>
      </c>
      <c r="J69" s="37"/>
    </row>
    <row r="70" spans="2:10" ht="36">
      <c r="B70" s="37">
        <v>63</v>
      </c>
      <c r="C70" s="38">
        <v>44022</v>
      </c>
      <c r="D70" s="39" t="s">
        <v>179</v>
      </c>
      <c r="E70" s="41" t="s">
        <v>331</v>
      </c>
      <c r="F70" s="41" t="s">
        <v>373</v>
      </c>
      <c r="G70" s="37" t="s">
        <v>374</v>
      </c>
      <c r="H70" s="41" t="s">
        <v>375</v>
      </c>
      <c r="I70" s="59">
        <v>1700</v>
      </c>
      <c r="J70" s="37"/>
    </row>
    <row r="71" spans="2:10" ht="36">
      <c r="B71" s="37">
        <v>64</v>
      </c>
      <c r="C71" s="44">
        <v>44019</v>
      </c>
      <c r="D71" s="39" t="s">
        <v>179</v>
      </c>
      <c r="E71" s="41" t="s">
        <v>376</v>
      </c>
      <c r="F71" s="41" t="s">
        <v>377</v>
      </c>
      <c r="G71" s="37" t="s">
        <v>378</v>
      </c>
      <c r="H71" s="41" t="s">
        <v>379</v>
      </c>
      <c r="I71" s="59">
        <v>148120.88</v>
      </c>
      <c r="J71" s="37"/>
    </row>
    <row r="72" spans="2:10" ht="48">
      <c r="B72" s="37">
        <v>65</v>
      </c>
      <c r="C72" s="38">
        <v>44032</v>
      </c>
      <c r="D72" s="39" t="s">
        <v>179</v>
      </c>
      <c r="E72" s="41" t="s">
        <v>380</v>
      </c>
      <c r="F72" s="41" t="s">
        <v>381</v>
      </c>
      <c r="G72" s="37" t="s">
        <v>382</v>
      </c>
      <c r="H72" s="41" t="s">
        <v>383</v>
      </c>
      <c r="I72" s="59">
        <v>158093.5</v>
      </c>
      <c r="J72" s="37"/>
    </row>
    <row r="73" spans="2:10" ht="48">
      <c r="B73" s="37">
        <v>66</v>
      </c>
      <c r="C73" s="38">
        <v>44020</v>
      </c>
      <c r="D73" s="39" t="s">
        <v>179</v>
      </c>
      <c r="E73" s="41" t="s">
        <v>224</v>
      </c>
      <c r="F73" s="41" t="s">
        <v>384</v>
      </c>
      <c r="G73" s="37" t="s">
        <v>385</v>
      </c>
      <c r="H73" s="41" t="s">
        <v>386</v>
      </c>
      <c r="I73" s="59">
        <v>2400</v>
      </c>
      <c r="J73" s="37"/>
    </row>
    <row r="74" spans="2:10" ht="36">
      <c r="B74" s="37">
        <v>67</v>
      </c>
      <c r="C74" s="38">
        <v>44019</v>
      </c>
      <c r="D74" s="39" t="s">
        <v>179</v>
      </c>
      <c r="E74" s="41" t="s">
        <v>224</v>
      </c>
      <c r="F74" s="41" t="s">
        <v>387</v>
      </c>
      <c r="G74" s="37" t="s">
        <v>388</v>
      </c>
      <c r="H74" s="41" t="s">
        <v>389</v>
      </c>
      <c r="I74" s="59">
        <v>5400</v>
      </c>
      <c r="J74" s="37"/>
    </row>
    <row r="75" spans="2:10" ht="84">
      <c r="B75" s="37">
        <v>68</v>
      </c>
      <c r="C75" s="38">
        <v>44034</v>
      </c>
      <c r="D75" s="39" t="s">
        <v>179</v>
      </c>
      <c r="E75" s="41" t="s">
        <v>275</v>
      </c>
      <c r="F75" s="41" t="s">
        <v>390</v>
      </c>
      <c r="G75" s="37" t="s">
        <v>391</v>
      </c>
      <c r="H75" s="41" t="s">
        <v>392</v>
      </c>
      <c r="I75" s="59">
        <v>3900</v>
      </c>
      <c r="J75" s="37"/>
    </row>
    <row r="76" spans="2:10" ht="96">
      <c r="B76" s="37">
        <v>69</v>
      </c>
      <c r="C76" s="44">
        <v>44034</v>
      </c>
      <c r="D76" s="39" t="s">
        <v>179</v>
      </c>
      <c r="E76" s="41" t="s">
        <v>184</v>
      </c>
      <c r="F76" s="45" t="s">
        <v>140</v>
      </c>
      <c r="G76" s="37" t="s">
        <v>393</v>
      </c>
      <c r="H76" s="41" t="s">
        <v>394</v>
      </c>
      <c r="I76" s="59">
        <v>192923.85</v>
      </c>
      <c r="J76" s="37"/>
    </row>
    <row r="77" spans="2:10" ht="24">
      <c r="B77" s="37">
        <v>70</v>
      </c>
      <c r="C77" s="44">
        <v>43970</v>
      </c>
      <c r="D77" s="39" t="s">
        <v>179</v>
      </c>
      <c r="E77" s="41" t="s">
        <v>240</v>
      </c>
      <c r="F77" s="41" t="s">
        <v>241</v>
      </c>
      <c r="G77" s="37" t="s">
        <v>242</v>
      </c>
      <c r="H77" s="41" t="s">
        <v>243</v>
      </c>
      <c r="I77" s="59">
        <v>298093.97</v>
      </c>
      <c r="J77" s="37"/>
    </row>
    <row r="78" spans="2:10" ht="36">
      <c r="B78" s="37">
        <v>71</v>
      </c>
      <c r="C78" s="38">
        <v>44033</v>
      </c>
      <c r="D78" s="39" t="s">
        <v>179</v>
      </c>
      <c r="E78" s="41" t="s">
        <v>395</v>
      </c>
      <c r="F78" s="41" t="s">
        <v>396</v>
      </c>
      <c r="G78" s="37" t="s">
        <v>397</v>
      </c>
      <c r="H78" s="41" t="s">
        <v>398</v>
      </c>
      <c r="I78" s="59">
        <v>2000</v>
      </c>
      <c r="J78" s="37"/>
    </row>
    <row r="79" spans="2:10" ht="48">
      <c r="B79" s="37">
        <v>72</v>
      </c>
      <c r="C79" s="38">
        <v>44033</v>
      </c>
      <c r="D79" s="39" t="s">
        <v>179</v>
      </c>
      <c r="E79" s="41" t="s">
        <v>399</v>
      </c>
      <c r="F79" s="41" t="s">
        <v>400</v>
      </c>
      <c r="G79" s="37" t="s">
        <v>401</v>
      </c>
      <c r="H79" s="41" t="s">
        <v>402</v>
      </c>
      <c r="I79" s="59">
        <v>2000</v>
      </c>
      <c r="J79" s="37"/>
    </row>
    <row r="80" spans="2:10" ht="48">
      <c r="B80" s="37">
        <v>73</v>
      </c>
      <c r="C80" s="46">
        <v>44025</v>
      </c>
      <c r="D80" s="39" t="s">
        <v>179</v>
      </c>
      <c r="E80" s="41" t="s">
        <v>202</v>
      </c>
      <c r="F80" s="41" t="s">
        <v>403</v>
      </c>
      <c r="G80" s="37" t="s">
        <v>404</v>
      </c>
      <c r="H80" s="41" t="s">
        <v>405</v>
      </c>
      <c r="I80" s="59">
        <v>45998</v>
      </c>
      <c r="J80" s="37"/>
    </row>
    <row r="81" spans="2:10" ht="36">
      <c r="B81" s="37">
        <v>74</v>
      </c>
      <c r="C81" s="38">
        <v>43990</v>
      </c>
      <c r="D81" s="39" t="s">
        <v>179</v>
      </c>
      <c r="E81" s="40" t="s">
        <v>406</v>
      </c>
      <c r="F81" s="41" t="s">
        <v>407</v>
      </c>
      <c r="G81" s="37" t="s">
        <v>408</v>
      </c>
      <c r="H81" s="41" t="s">
        <v>409</v>
      </c>
      <c r="I81" s="59">
        <v>8500</v>
      </c>
      <c r="J81" s="37"/>
    </row>
    <row r="82" spans="2:10" ht="36">
      <c r="B82" s="37">
        <v>75</v>
      </c>
      <c r="C82" s="46">
        <v>44004</v>
      </c>
      <c r="D82" s="39" t="s">
        <v>179</v>
      </c>
      <c r="E82" s="41" t="s">
        <v>406</v>
      </c>
      <c r="F82" s="41" t="s">
        <v>410</v>
      </c>
      <c r="G82" s="37" t="s">
        <v>411</v>
      </c>
      <c r="H82" s="41" t="s">
        <v>412</v>
      </c>
      <c r="I82" s="59">
        <v>7000</v>
      </c>
      <c r="J82" s="37"/>
    </row>
    <row r="83" spans="2:10" ht="48">
      <c r="B83" s="37">
        <v>76</v>
      </c>
      <c r="C83" s="38">
        <v>44034</v>
      </c>
      <c r="D83" s="39" t="s">
        <v>179</v>
      </c>
      <c r="E83" s="41" t="s">
        <v>413</v>
      </c>
      <c r="F83" s="41" t="s">
        <v>414</v>
      </c>
      <c r="G83" s="37" t="s">
        <v>415</v>
      </c>
      <c r="H83" s="41" t="s">
        <v>416</v>
      </c>
      <c r="I83" s="59">
        <v>19284.1</v>
      </c>
      <c r="J83" s="37"/>
    </row>
    <row r="84" spans="2:10" ht="36">
      <c r="B84" s="37">
        <v>77</v>
      </c>
      <c r="C84" s="38">
        <v>44034</v>
      </c>
      <c r="D84" s="39" t="s">
        <v>179</v>
      </c>
      <c r="E84" s="41" t="s">
        <v>180</v>
      </c>
      <c r="F84" s="41" t="s">
        <v>417</v>
      </c>
      <c r="G84" s="37" t="s">
        <v>418</v>
      </c>
      <c r="H84" s="41" t="s">
        <v>419</v>
      </c>
      <c r="I84" s="59">
        <f>16477.89*3.505</f>
        <v>57755.00444999999</v>
      </c>
      <c r="J84" s="37" t="s">
        <v>420</v>
      </c>
    </row>
    <row r="85" spans="2:10" ht="24">
      <c r="B85" s="37">
        <v>78</v>
      </c>
      <c r="C85" s="38">
        <v>44034</v>
      </c>
      <c r="D85" s="39" t="s">
        <v>179</v>
      </c>
      <c r="E85" s="41" t="s">
        <v>294</v>
      </c>
      <c r="F85" s="41" t="s">
        <v>421</v>
      </c>
      <c r="G85" s="37" t="s">
        <v>422</v>
      </c>
      <c r="H85" s="41" t="s">
        <v>423</v>
      </c>
      <c r="I85" s="59">
        <v>66666.66</v>
      </c>
      <c r="J85" s="37"/>
    </row>
    <row r="86" spans="2:10" ht="36">
      <c r="B86" s="37">
        <v>79</v>
      </c>
      <c r="C86" s="38">
        <v>44035</v>
      </c>
      <c r="D86" s="39" t="s">
        <v>179</v>
      </c>
      <c r="E86" s="41" t="s">
        <v>311</v>
      </c>
      <c r="F86" s="41" t="s">
        <v>33</v>
      </c>
      <c r="G86" s="37" t="s">
        <v>329</v>
      </c>
      <c r="H86" s="41" t="s">
        <v>32</v>
      </c>
      <c r="I86" s="59">
        <f>11380.15*3.518</f>
        <v>40035.367699999995</v>
      </c>
      <c r="J86" s="37" t="s">
        <v>424</v>
      </c>
    </row>
    <row r="87" spans="2:10" ht="36">
      <c r="B87" s="37">
        <v>80</v>
      </c>
      <c r="C87" s="38">
        <v>44034</v>
      </c>
      <c r="D87" s="39" t="s">
        <v>179</v>
      </c>
      <c r="E87" s="41" t="s">
        <v>311</v>
      </c>
      <c r="F87" s="41" t="s">
        <v>417</v>
      </c>
      <c r="G87" s="37" t="s">
        <v>425</v>
      </c>
      <c r="H87" s="41" t="s">
        <v>419</v>
      </c>
      <c r="I87" s="59">
        <f>799*3.505</f>
        <v>2800.495</v>
      </c>
      <c r="J87" s="37" t="s">
        <v>420</v>
      </c>
    </row>
    <row r="88" spans="2:10" ht="36">
      <c r="B88" s="37">
        <v>81</v>
      </c>
      <c r="C88" s="38">
        <v>44035</v>
      </c>
      <c r="D88" s="39" t="s">
        <v>179</v>
      </c>
      <c r="E88" s="40" t="s">
        <v>180</v>
      </c>
      <c r="F88" s="41" t="s">
        <v>426</v>
      </c>
      <c r="G88" s="37" t="s">
        <v>181</v>
      </c>
      <c r="H88" s="41" t="s">
        <v>182</v>
      </c>
      <c r="I88" s="59">
        <f>891*3.518</f>
        <v>3134.538</v>
      </c>
      <c r="J88" s="37" t="s">
        <v>424</v>
      </c>
    </row>
    <row r="89" spans="2:10" ht="36">
      <c r="B89" s="37">
        <v>82</v>
      </c>
      <c r="C89" s="38">
        <v>44034</v>
      </c>
      <c r="D89" s="39" t="s">
        <v>179</v>
      </c>
      <c r="E89" s="41" t="s">
        <v>180</v>
      </c>
      <c r="F89" s="41" t="s">
        <v>417</v>
      </c>
      <c r="G89" s="37" t="s">
        <v>418</v>
      </c>
      <c r="H89" s="41" t="s">
        <v>419</v>
      </c>
      <c r="I89" s="59">
        <f>14843.11*3.505</f>
        <v>52025.10055</v>
      </c>
      <c r="J89" s="37" t="s">
        <v>420</v>
      </c>
    </row>
    <row r="90" spans="2:10" ht="36">
      <c r="B90" s="37">
        <v>83</v>
      </c>
      <c r="C90" s="38">
        <v>44034</v>
      </c>
      <c r="D90" s="39" t="s">
        <v>179</v>
      </c>
      <c r="E90" s="41" t="s">
        <v>311</v>
      </c>
      <c r="F90" s="41" t="s">
        <v>417</v>
      </c>
      <c r="G90" s="37" t="s">
        <v>425</v>
      </c>
      <c r="H90" s="41" t="s">
        <v>419</v>
      </c>
      <c r="I90" s="59">
        <f>799*3.505</f>
        <v>2800.495</v>
      </c>
      <c r="J90" s="37" t="s">
        <v>420</v>
      </c>
    </row>
    <row r="91" spans="2:10" ht="36">
      <c r="B91" s="37">
        <v>84</v>
      </c>
      <c r="C91" s="44">
        <v>44033</v>
      </c>
      <c r="D91" s="39" t="s">
        <v>179</v>
      </c>
      <c r="E91" s="41" t="s">
        <v>376</v>
      </c>
      <c r="F91" s="41" t="s">
        <v>427</v>
      </c>
      <c r="G91" s="37" t="s">
        <v>378</v>
      </c>
      <c r="H91" s="41" t="s">
        <v>379</v>
      </c>
      <c r="I91" s="59">
        <v>143600</v>
      </c>
      <c r="J91" s="37"/>
    </row>
    <row r="92" spans="2:10" ht="36">
      <c r="B92" s="37">
        <v>85</v>
      </c>
      <c r="C92" s="38">
        <v>44028</v>
      </c>
      <c r="D92" s="39" t="s">
        <v>179</v>
      </c>
      <c r="E92" s="41" t="s">
        <v>428</v>
      </c>
      <c r="F92" s="41" t="s">
        <v>429</v>
      </c>
      <c r="G92" s="37" t="s">
        <v>430</v>
      </c>
      <c r="H92" s="41" t="s">
        <v>431</v>
      </c>
      <c r="I92" s="59">
        <v>2350</v>
      </c>
      <c r="J92" s="37"/>
    </row>
    <row r="93" spans="2:10" ht="48">
      <c r="B93" s="37">
        <v>86</v>
      </c>
      <c r="C93" s="38">
        <v>44036</v>
      </c>
      <c r="D93" s="39" t="s">
        <v>179</v>
      </c>
      <c r="E93" s="41" t="s">
        <v>220</v>
      </c>
      <c r="F93" s="41" t="s">
        <v>221</v>
      </c>
      <c r="G93" s="37" t="s">
        <v>432</v>
      </c>
      <c r="H93" s="41" t="s">
        <v>433</v>
      </c>
      <c r="I93" s="59">
        <v>47870.12</v>
      </c>
      <c r="J93" s="37"/>
    </row>
    <row r="94" spans="2:10" ht="36">
      <c r="B94" s="37">
        <v>87</v>
      </c>
      <c r="C94" s="38">
        <v>44036</v>
      </c>
      <c r="D94" s="39" t="s">
        <v>179</v>
      </c>
      <c r="E94" s="41" t="s">
        <v>376</v>
      </c>
      <c r="F94" s="41" t="s">
        <v>434</v>
      </c>
      <c r="G94" s="37" t="s">
        <v>435</v>
      </c>
      <c r="H94" s="41" t="s">
        <v>436</v>
      </c>
      <c r="I94" s="59">
        <v>50268</v>
      </c>
      <c r="J94" s="37"/>
    </row>
    <row r="95" spans="2:10" ht="36">
      <c r="B95" s="37">
        <v>88</v>
      </c>
      <c r="C95" s="38">
        <v>44029</v>
      </c>
      <c r="D95" s="39" t="s">
        <v>179</v>
      </c>
      <c r="E95" s="40" t="s">
        <v>258</v>
      </c>
      <c r="F95" s="41" t="s">
        <v>259</v>
      </c>
      <c r="G95" s="37" t="s">
        <v>260</v>
      </c>
      <c r="H95" s="41" t="s">
        <v>261</v>
      </c>
      <c r="I95" s="59">
        <v>804372.54</v>
      </c>
      <c r="J95" s="37"/>
    </row>
    <row r="96" spans="2:10" ht="36">
      <c r="B96" s="37">
        <v>89</v>
      </c>
      <c r="C96" s="38">
        <v>44029</v>
      </c>
      <c r="D96" s="39" t="s">
        <v>179</v>
      </c>
      <c r="E96" s="41" t="s">
        <v>258</v>
      </c>
      <c r="F96" s="41" t="s">
        <v>259</v>
      </c>
      <c r="G96" s="37" t="s">
        <v>262</v>
      </c>
      <c r="H96" s="41" t="s">
        <v>263</v>
      </c>
      <c r="I96" s="59">
        <v>27204.62</v>
      </c>
      <c r="J96" s="37"/>
    </row>
    <row r="97" spans="2:10" ht="36">
      <c r="B97" s="37">
        <v>90</v>
      </c>
      <c r="C97" s="38">
        <v>44029</v>
      </c>
      <c r="D97" s="39" t="s">
        <v>179</v>
      </c>
      <c r="E97" s="41" t="s">
        <v>250</v>
      </c>
      <c r="F97" s="41" t="s">
        <v>251</v>
      </c>
      <c r="G97" s="37" t="s">
        <v>437</v>
      </c>
      <c r="H97" s="41" t="s">
        <v>253</v>
      </c>
      <c r="I97" s="59">
        <f>59264*2</f>
        <v>118528</v>
      </c>
      <c r="J97" s="37"/>
    </row>
    <row r="98" spans="2:10" ht="24">
      <c r="B98" s="37">
        <v>91</v>
      </c>
      <c r="C98" s="38">
        <v>44028</v>
      </c>
      <c r="D98" s="39" t="s">
        <v>179</v>
      </c>
      <c r="E98" s="41" t="s">
        <v>264</v>
      </c>
      <c r="F98" s="41" t="s">
        <v>360</v>
      </c>
      <c r="G98" s="37" t="s">
        <v>361</v>
      </c>
      <c r="H98" s="41" t="s">
        <v>362</v>
      </c>
      <c r="I98" s="59">
        <v>10600</v>
      </c>
      <c r="J98" s="37"/>
    </row>
    <row r="99" spans="2:10" ht="24">
      <c r="B99" s="37">
        <v>92</v>
      </c>
      <c r="C99" s="38">
        <v>44027</v>
      </c>
      <c r="D99" s="39" t="s">
        <v>179</v>
      </c>
      <c r="E99" s="41" t="s">
        <v>250</v>
      </c>
      <c r="F99" s="41" t="s">
        <v>353</v>
      </c>
      <c r="G99" s="37" t="s">
        <v>438</v>
      </c>
      <c r="H99" s="41" t="s">
        <v>355</v>
      </c>
      <c r="I99" s="59">
        <v>637.2</v>
      </c>
      <c r="J99" s="37"/>
    </row>
    <row r="100" spans="2:10" ht="24">
      <c r="B100" s="37">
        <v>93</v>
      </c>
      <c r="C100" s="38">
        <v>44029</v>
      </c>
      <c r="D100" s="39" t="s">
        <v>179</v>
      </c>
      <c r="E100" s="41" t="s">
        <v>250</v>
      </c>
      <c r="F100" s="41" t="s">
        <v>353</v>
      </c>
      <c r="G100" s="37" t="s">
        <v>438</v>
      </c>
      <c r="H100" s="41" t="s">
        <v>355</v>
      </c>
      <c r="I100" s="59">
        <v>1404.2</v>
      </c>
      <c r="J100" s="37"/>
    </row>
    <row r="101" spans="2:10" ht="24">
      <c r="B101" s="37">
        <v>94</v>
      </c>
      <c r="C101" s="38">
        <v>44036</v>
      </c>
      <c r="D101" s="39" t="s">
        <v>179</v>
      </c>
      <c r="E101" s="41" t="s">
        <v>236</v>
      </c>
      <c r="F101" s="41" t="s">
        <v>439</v>
      </c>
      <c r="G101" s="37" t="s">
        <v>440</v>
      </c>
      <c r="H101" s="41" t="s">
        <v>441</v>
      </c>
      <c r="I101" s="59">
        <v>88557.86</v>
      </c>
      <c r="J101" s="37"/>
    </row>
    <row r="102" spans="2:10" ht="48">
      <c r="B102" s="37">
        <v>95</v>
      </c>
      <c r="C102" s="38">
        <v>44039</v>
      </c>
      <c r="D102" s="39" t="s">
        <v>179</v>
      </c>
      <c r="E102" s="41" t="s">
        <v>220</v>
      </c>
      <c r="F102" s="41" t="s">
        <v>221</v>
      </c>
      <c r="G102" s="37" t="s">
        <v>432</v>
      </c>
      <c r="H102" s="41" t="s">
        <v>433</v>
      </c>
      <c r="I102" s="59">
        <v>49465.81</v>
      </c>
      <c r="J102" s="37"/>
    </row>
    <row r="103" spans="2:10" ht="48">
      <c r="B103" s="37">
        <v>96</v>
      </c>
      <c r="C103" s="38">
        <v>44034</v>
      </c>
      <c r="D103" s="39" t="s">
        <v>179</v>
      </c>
      <c r="E103" s="41" t="s">
        <v>442</v>
      </c>
      <c r="F103" s="41" t="s">
        <v>72</v>
      </c>
      <c r="G103" s="37" t="s">
        <v>443</v>
      </c>
      <c r="H103" s="41" t="s">
        <v>70</v>
      </c>
      <c r="I103" s="59">
        <v>680</v>
      </c>
      <c r="J103" s="37"/>
    </row>
    <row r="104" spans="2:10" ht="24">
      <c r="B104" s="37">
        <v>97</v>
      </c>
      <c r="C104" s="38">
        <v>44039</v>
      </c>
      <c r="D104" s="39" t="s">
        <v>179</v>
      </c>
      <c r="E104" s="41" t="s">
        <v>188</v>
      </c>
      <c r="F104" s="41" t="s">
        <v>105</v>
      </c>
      <c r="G104" s="37" t="s">
        <v>189</v>
      </c>
      <c r="H104" s="41" t="s">
        <v>190</v>
      </c>
      <c r="I104" s="59">
        <v>11400</v>
      </c>
      <c r="J104" s="37"/>
    </row>
    <row r="105" spans="2:10" ht="36">
      <c r="B105" s="37">
        <v>98</v>
      </c>
      <c r="C105" s="38">
        <v>44034</v>
      </c>
      <c r="D105" s="39" t="s">
        <v>179</v>
      </c>
      <c r="E105" s="41" t="s">
        <v>444</v>
      </c>
      <c r="F105" s="41" t="s">
        <v>445</v>
      </c>
      <c r="G105" s="37" t="s">
        <v>446</v>
      </c>
      <c r="H105" s="41" t="s">
        <v>447</v>
      </c>
      <c r="I105" s="59">
        <f>46823.05*3.505</f>
        <v>164114.79025</v>
      </c>
      <c r="J105" s="37" t="s">
        <v>420</v>
      </c>
    </row>
    <row r="106" spans="2:10" ht="48">
      <c r="B106" s="37">
        <v>99</v>
      </c>
      <c r="C106" s="44">
        <v>44039</v>
      </c>
      <c r="D106" s="39" t="s">
        <v>179</v>
      </c>
      <c r="E106" s="41" t="s">
        <v>290</v>
      </c>
      <c r="F106" s="41" t="s">
        <v>291</v>
      </c>
      <c r="G106" s="37" t="s">
        <v>292</v>
      </c>
      <c r="H106" s="41" t="s">
        <v>293</v>
      </c>
      <c r="I106" s="59">
        <v>4300</v>
      </c>
      <c r="J106" s="37"/>
    </row>
    <row r="107" spans="2:10" ht="48">
      <c r="B107" s="37">
        <v>100</v>
      </c>
      <c r="C107" s="38">
        <v>44041</v>
      </c>
      <c r="D107" s="39" t="s">
        <v>179</v>
      </c>
      <c r="E107" s="41" t="s">
        <v>282</v>
      </c>
      <c r="F107" s="41" t="s">
        <v>283</v>
      </c>
      <c r="G107" s="37" t="s">
        <v>284</v>
      </c>
      <c r="H107" s="41" t="s">
        <v>285</v>
      </c>
      <c r="I107" s="59">
        <v>3000</v>
      </c>
      <c r="J107" s="37"/>
    </row>
    <row r="108" spans="2:10" ht="24">
      <c r="B108" s="37">
        <v>101</v>
      </c>
      <c r="C108" s="38">
        <v>44039</v>
      </c>
      <c r="D108" s="39" t="s">
        <v>179</v>
      </c>
      <c r="E108" s="41" t="s">
        <v>339</v>
      </c>
      <c r="F108" s="41" t="s">
        <v>340</v>
      </c>
      <c r="G108" s="37" t="s">
        <v>341</v>
      </c>
      <c r="H108" s="41" t="s">
        <v>342</v>
      </c>
      <c r="I108" s="59">
        <v>2000</v>
      </c>
      <c r="J108" s="37"/>
    </row>
    <row r="109" spans="2:10" ht="36">
      <c r="B109" s="37">
        <v>102</v>
      </c>
      <c r="C109" s="38">
        <v>44036</v>
      </c>
      <c r="D109" s="39" t="s">
        <v>179</v>
      </c>
      <c r="E109" s="41" t="s">
        <v>236</v>
      </c>
      <c r="F109" s="41" t="s">
        <v>448</v>
      </c>
      <c r="G109" s="37" t="s">
        <v>449</v>
      </c>
      <c r="H109" s="41" t="s">
        <v>450</v>
      </c>
      <c r="I109" s="59">
        <v>28000</v>
      </c>
      <c r="J109" s="37"/>
    </row>
    <row r="110" spans="2:10" ht="36">
      <c r="B110" s="37">
        <v>103</v>
      </c>
      <c r="C110" s="38">
        <v>44039</v>
      </c>
      <c r="D110" s="39" t="s">
        <v>179</v>
      </c>
      <c r="E110" s="41" t="s">
        <v>451</v>
      </c>
      <c r="F110" s="41" t="s">
        <v>452</v>
      </c>
      <c r="G110" s="37" t="s">
        <v>453</v>
      </c>
      <c r="H110" s="41" t="s">
        <v>454</v>
      </c>
      <c r="I110" s="59">
        <v>250</v>
      </c>
      <c r="J110" s="37"/>
    </row>
    <row r="111" spans="2:10" ht="36">
      <c r="B111" s="37">
        <v>104</v>
      </c>
      <c r="C111" s="38">
        <v>44039</v>
      </c>
      <c r="D111" s="39" t="s">
        <v>179</v>
      </c>
      <c r="E111" s="41" t="s">
        <v>451</v>
      </c>
      <c r="F111" s="41" t="s">
        <v>452</v>
      </c>
      <c r="G111" s="37" t="s">
        <v>453</v>
      </c>
      <c r="H111" s="41" t="s">
        <v>454</v>
      </c>
      <c r="I111" s="59">
        <v>1790</v>
      </c>
      <c r="J111" s="37"/>
    </row>
    <row r="112" spans="2:10" ht="36">
      <c r="B112" s="37">
        <v>105</v>
      </c>
      <c r="C112" s="38">
        <v>44039</v>
      </c>
      <c r="D112" s="39" t="s">
        <v>179</v>
      </c>
      <c r="E112" s="41" t="s">
        <v>451</v>
      </c>
      <c r="F112" s="41" t="s">
        <v>452</v>
      </c>
      <c r="G112" s="37" t="s">
        <v>453</v>
      </c>
      <c r="H112" s="41" t="s">
        <v>454</v>
      </c>
      <c r="I112" s="59">
        <v>1450</v>
      </c>
      <c r="J112" s="37"/>
    </row>
    <row r="113" spans="2:10" ht="36">
      <c r="B113" s="37">
        <v>106</v>
      </c>
      <c r="C113" s="38">
        <v>44039</v>
      </c>
      <c r="D113" s="39" t="s">
        <v>179</v>
      </c>
      <c r="E113" s="41" t="s">
        <v>451</v>
      </c>
      <c r="F113" s="41" t="s">
        <v>452</v>
      </c>
      <c r="G113" s="37" t="s">
        <v>453</v>
      </c>
      <c r="H113" s="41" t="s">
        <v>454</v>
      </c>
      <c r="I113" s="59">
        <v>6815</v>
      </c>
      <c r="J113" s="37"/>
    </row>
    <row r="114" spans="2:10" ht="36">
      <c r="B114" s="37">
        <v>107</v>
      </c>
      <c r="C114" s="38">
        <v>44039</v>
      </c>
      <c r="D114" s="39" t="s">
        <v>179</v>
      </c>
      <c r="E114" s="41" t="s">
        <v>451</v>
      </c>
      <c r="F114" s="41" t="s">
        <v>452</v>
      </c>
      <c r="G114" s="37" t="s">
        <v>453</v>
      </c>
      <c r="H114" s="41" t="s">
        <v>454</v>
      </c>
      <c r="I114" s="59">
        <v>6815</v>
      </c>
      <c r="J114" s="37"/>
    </row>
    <row r="115" spans="2:10" ht="36">
      <c r="B115" s="37">
        <v>108</v>
      </c>
      <c r="C115" s="38">
        <v>44039</v>
      </c>
      <c r="D115" s="39" t="s">
        <v>179</v>
      </c>
      <c r="E115" s="41" t="s">
        <v>451</v>
      </c>
      <c r="F115" s="41" t="s">
        <v>452</v>
      </c>
      <c r="G115" s="37" t="s">
        <v>453</v>
      </c>
      <c r="H115" s="41" t="s">
        <v>454</v>
      </c>
      <c r="I115" s="59">
        <v>6310</v>
      </c>
      <c r="J115" s="37"/>
    </row>
    <row r="116" spans="2:10" ht="36">
      <c r="B116" s="37">
        <v>109</v>
      </c>
      <c r="C116" s="38">
        <v>44039</v>
      </c>
      <c r="D116" s="39" t="s">
        <v>179</v>
      </c>
      <c r="E116" s="41" t="s">
        <v>451</v>
      </c>
      <c r="F116" s="41" t="s">
        <v>452</v>
      </c>
      <c r="G116" s="37" t="s">
        <v>453</v>
      </c>
      <c r="H116" s="41" t="s">
        <v>454</v>
      </c>
      <c r="I116" s="59">
        <v>1190</v>
      </c>
      <c r="J116" s="37"/>
    </row>
    <row r="117" spans="2:10" ht="36">
      <c r="B117" s="37">
        <v>110</v>
      </c>
      <c r="C117" s="38">
        <v>44039</v>
      </c>
      <c r="D117" s="39" t="s">
        <v>179</v>
      </c>
      <c r="E117" s="41" t="s">
        <v>451</v>
      </c>
      <c r="F117" s="41" t="s">
        <v>452</v>
      </c>
      <c r="G117" s="37" t="s">
        <v>453</v>
      </c>
      <c r="H117" s="41" t="s">
        <v>454</v>
      </c>
      <c r="I117" s="59">
        <v>2330</v>
      </c>
      <c r="J117" s="37"/>
    </row>
    <row r="118" spans="2:10" ht="24">
      <c r="B118" s="37">
        <v>111</v>
      </c>
      <c r="C118" s="38">
        <v>44039</v>
      </c>
      <c r="D118" s="39" t="s">
        <v>179</v>
      </c>
      <c r="E118" s="41" t="s">
        <v>335</v>
      </c>
      <c r="F118" s="41" t="s">
        <v>455</v>
      </c>
      <c r="G118" s="37" t="s">
        <v>456</v>
      </c>
      <c r="H118" s="41" t="s">
        <v>457</v>
      </c>
      <c r="I118" s="59">
        <v>34227</v>
      </c>
      <c r="J118" s="37"/>
    </row>
    <row r="119" spans="2:10" ht="36">
      <c r="B119" s="37">
        <v>112</v>
      </c>
      <c r="C119" s="38">
        <v>44036</v>
      </c>
      <c r="D119" s="39" t="s">
        <v>179</v>
      </c>
      <c r="E119" s="41" t="s">
        <v>258</v>
      </c>
      <c r="F119" s="41" t="s">
        <v>259</v>
      </c>
      <c r="G119" s="37" t="s">
        <v>318</v>
      </c>
      <c r="H119" s="41" t="s">
        <v>319</v>
      </c>
      <c r="I119" s="59">
        <v>48689.37</v>
      </c>
      <c r="J119" s="37"/>
    </row>
    <row r="120" spans="2:10" ht="24">
      <c r="B120" s="37">
        <v>113</v>
      </c>
      <c r="C120" s="44">
        <v>44036</v>
      </c>
      <c r="D120" s="39" t="s">
        <v>179</v>
      </c>
      <c r="E120" s="41" t="s">
        <v>240</v>
      </c>
      <c r="F120" s="41" t="s">
        <v>241</v>
      </c>
      <c r="G120" s="37" t="s">
        <v>242</v>
      </c>
      <c r="H120" s="41" t="s">
        <v>243</v>
      </c>
      <c r="I120" s="59">
        <v>298093.97</v>
      </c>
      <c r="J120" s="37"/>
    </row>
    <row r="121" spans="2:10" ht="24">
      <c r="B121" s="37">
        <v>114</v>
      </c>
      <c r="C121" s="38">
        <v>44027</v>
      </c>
      <c r="D121" s="39" t="s">
        <v>179</v>
      </c>
      <c r="E121" s="41" t="s">
        <v>458</v>
      </c>
      <c r="F121" s="41" t="s">
        <v>459</v>
      </c>
      <c r="G121" s="37" t="s">
        <v>460</v>
      </c>
      <c r="H121" s="41" t="s">
        <v>461</v>
      </c>
      <c r="I121" s="59">
        <v>4500</v>
      </c>
      <c r="J121" s="37"/>
    </row>
    <row r="122" spans="2:10" ht="24">
      <c r="B122" s="37">
        <v>115</v>
      </c>
      <c r="C122" s="38">
        <v>44039</v>
      </c>
      <c r="D122" s="39" t="s">
        <v>179</v>
      </c>
      <c r="E122" s="41" t="s">
        <v>250</v>
      </c>
      <c r="F122" s="41" t="s">
        <v>353</v>
      </c>
      <c r="G122" s="37" t="s">
        <v>438</v>
      </c>
      <c r="H122" s="41" t="s">
        <v>355</v>
      </c>
      <c r="I122" s="59">
        <v>1298</v>
      </c>
      <c r="J122" s="37"/>
    </row>
    <row r="123" spans="2:10" ht="36">
      <c r="B123" s="37">
        <v>116</v>
      </c>
      <c r="C123" s="38">
        <v>44041</v>
      </c>
      <c r="D123" s="39" t="s">
        <v>179</v>
      </c>
      <c r="E123" s="40" t="s">
        <v>180</v>
      </c>
      <c r="F123" s="41" t="s">
        <v>426</v>
      </c>
      <c r="G123" s="37" t="s">
        <v>181</v>
      </c>
      <c r="H123" s="41" t="s">
        <v>182</v>
      </c>
      <c r="I123" s="59">
        <f>594*3.515</f>
        <v>2087.91</v>
      </c>
      <c r="J123" s="37" t="s">
        <v>462</v>
      </c>
    </row>
    <row r="124" spans="2:10" ht="36">
      <c r="B124" s="37">
        <v>117</v>
      </c>
      <c r="C124" s="38">
        <v>44041</v>
      </c>
      <c r="D124" s="39" t="s">
        <v>179</v>
      </c>
      <c r="E124" s="41" t="s">
        <v>188</v>
      </c>
      <c r="F124" s="41" t="s">
        <v>463</v>
      </c>
      <c r="G124" s="37" t="s">
        <v>464</v>
      </c>
      <c r="H124" s="41" t="s">
        <v>465</v>
      </c>
      <c r="I124" s="59">
        <v>8525</v>
      </c>
      <c r="J124" s="37"/>
    </row>
    <row r="125" spans="2:10" ht="36">
      <c r="B125" s="37">
        <v>118</v>
      </c>
      <c r="C125" s="38">
        <v>44041</v>
      </c>
      <c r="D125" s="39" t="s">
        <v>179</v>
      </c>
      <c r="E125" s="41" t="s">
        <v>311</v>
      </c>
      <c r="F125" s="41" t="s">
        <v>33</v>
      </c>
      <c r="G125" s="37" t="s">
        <v>329</v>
      </c>
      <c r="H125" s="41" t="s">
        <v>32</v>
      </c>
      <c r="I125" s="59">
        <f>7603.65*3.515</f>
        <v>26726.82975</v>
      </c>
      <c r="J125" s="37" t="s">
        <v>462</v>
      </c>
    </row>
    <row r="126" spans="2:10" ht="36">
      <c r="B126" s="37">
        <v>119</v>
      </c>
      <c r="C126" s="38">
        <v>44041</v>
      </c>
      <c r="D126" s="39" t="s">
        <v>179</v>
      </c>
      <c r="E126" s="40" t="s">
        <v>180</v>
      </c>
      <c r="F126" s="41" t="s">
        <v>213</v>
      </c>
      <c r="G126" s="37" t="s">
        <v>214</v>
      </c>
      <c r="H126" s="41" t="s">
        <v>215</v>
      </c>
      <c r="I126" s="59">
        <v>31125.94</v>
      </c>
      <c r="J126" s="37"/>
    </row>
    <row r="127" spans="2:10" ht="36">
      <c r="B127" s="37">
        <v>120</v>
      </c>
      <c r="C127" s="38">
        <v>44043</v>
      </c>
      <c r="D127" s="39" t="s">
        <v>179</v>
      </c>
      <c r="E127" s="40" t="s">
        <v>254</v>
      </c>
      <c r="F127" s="41" t="s">
        <v>466</v>
      </c>
      <c r="G127" s="37" t="s">
        <v>467</v>
      </c>
      <c r="H127" s="41" t="s">
        <v>468</v>
      </c>
      <c r="I127" s="59">
        <v>11944.44</v>
      </c>
      <c r="J127" s="37"/>
    </row>
    <row r="128" spans="2:10" ht="24">
      <c r="B128" s="37">
        <v>121</v>
      </c>
      <c r="C128" s="38">
        <v>44034</v>
      </c>
      <c r="D128" s="39" t="s">
        <v>179</v>
      </c>
      <c r="E128" s="41" t="s">
        <v>250</v>
      </c>
      <c r="F128" s="41" t="s">
        <v>469</v>
      </c>
      <c r="G128" s="37" t="s">
        <v>470</v>
      </c>
      <c r="H128" s="41" t="s">
        <v>27</v>
      </c>
      <c r="I128" s="59">
        <v>900</v>
      </c>
      <c r="J128" s="37"/>
    </row>
    <row r="129" spans="2:10" ht="24">
      <c r="B129" s="37">
        <v>122</v>
      </c>
      <c r="C129" s="38">
        <v>44043</v>
      </c>
      <c r="D129" s="39" t="s">
        <v>179</v>
      </c>
      <c r="E129" s="40" t="s">
        <v>335</v>
      </c>
      <c r="F129" s="41" t="s">
        <v>336</v>
      </c>
      <c r="G129" s="37" t="s">
        <v>337</v>
      </c>
      <c r="H129" s="41" t="s">
        <v>338</v>
      </c>
      <c r="I129" s="59">
        <v>2750</v>
      </c>
      <c r="J129" s="37"/>
    </row>
    <row r="130" spans="2:10" ht="24">
      <c r="B130" s="37">
        <v>123</v>
      </c>
      <c r="C130" s="38">
        <v>44043</v>
      </c>
      <c r="D130" s="39" t="s">
        <v>179</v>
      </c>
      <c r="E130" s="41" t="s">
        <v>202</v>
      </c>
      <c r="F130" s="41" t="s">
        <v>471</v>
      </c>
      <c r="G130" s="37" t="s">
        <v>472</v>
      </c>
      <c r="H130" s="41" t="s">
        <v>473</v>
      </c>
      <c r="I130" s="59">
        <v>13575</v>
      </c>
      <c r="J130" s="37"/>
    </row>
    <row r="131" spans="2:10" ht="48">
      <c r="B131" s="37">
        <v>124</v>
      </c>
      <c r="C131" s="38">
        <v>44042</v>
      </c>
      <c r="D131" s="39" t="s">
        <v>179</v>
      </c>
      <c r="E131" s="41" t="s">
        <v>271</v>
      </c>
      <c r="F131" s="41" t="s">
        <v>272</v>
      </c>
      <c r="G131" s="37" t="s">
        <v>273</v>
      </c>
      <c r="H131" s="41" t="s">
        <v>274</v>
      </c>
      <c r="I131" s="59">
        <v>48</v>
      </c>
      <c r="J131" s="37"/>
    </row>
    <row r="132" spans="2:10" ht="24">
      <c r="B132" s="37">
        <v>125</v>
      </c>
      <c r="C132" s="38">
        <v>44021</v>
      </c>
      <c r="D132" s="39" t="s">
        <v>179</v>
      </c>
      <c r="E132" s="41" t="s">
        <v>331</v>
      </c>
      <c r="F132" s="41" t="s">
        <v>332</v>
      </c>
      <c r="G132" s="37" t="s">
        <v>333</v>
      </c>
      <c r="H132" s="41" t="s">
        <v>334</v>
      </c>
      <c r="I132" s="59">
        <v>93333.42</v>
      </c>
      <c r="J132" s="37"/>
    </row>
    <row r="133" spans="2:10" ht="24">
      <c r="B133" s="37">
        <v>126</v>
      </c>
      <c r="C133" s="38">
        <v>44019</v>
      </c>
      <c r="D133" s="39" t="s">
        <v>179</v>
      </c>
      <c r="E133" s="41" t="s">
        <v>331</v>
      </c>
      <c r="F133" s="41" t="s">
        <v>332</v>
      </c>
      <c r="G133" s="37" t="s">
        <v>333</v>
      </c>
      <c r="H133" s="41" t="s">
        <v>334</v>
      </c>
      <c r="I133" s="59">
        <v>75925.38</v>
      </c>
      <c r="J133" s="37"/>
    </row>
    <row r="134" spans="2:10" ht="24">
      <c r="B134" s="37">
        <v>127</v>
      </c>
      <c r="C134" s="38">
        <v>44041</v>
      </c>
      <c r="D134" s="39" t="s">
        <v>179</v>
      </c>
      <c r="E134" s="41" t="s">
        <v>202</v>
      </c>
      <c r="F134" s="41" t="s">
        <v>203</v>
      </c>
      <c r="G134" s="37" t="s">
        <v>204</v>
      </c>
      <c r="H134" s="41" t="s">
        <v>205</v>
      </c>
      <c r="I134" s="59">
        <v>8958.34</v>
      </c>
      <c r="J134" s="37"/>
    </row>
    <row r="135" spans="2:10" ht="36">
      <c r="B135" s="37">
        <v>128</v>
      </c>
      <c r="C135" s="38">
        <v>44047</v>
      </c>
      <c r="D135" s="39" t="s">
        <v>179</v>
      </c>
      <c r="E135" s="41" t="s">
        <v>254</v>
      </c>
      <c r="F135" s="41" t="s">
        <v>356</v>
      </c>
      <c r="G135" s="37" t="s">
        <v>357</v>
      </c>
      <c r="H135" s="41" t="s">
        <v>358</v>
      </c>
      <c r="I135" s="59">
        <v>2600</v>
      </c>
      <c r="J135" s="37"/>
    </row>
    <row r="136" spans="2:10" ht="36">
      <c r="B136" s="37">
        <v>129</v>
      </c>
      <c r="C136" s="38">
        <v>44047</v>
      </c>
      <c r="D136" s="39" t="s">
        <v>179</v>
      </c>
      <c r="E136" s="41" t="s">
        <v>311</v>
      </c>
      <c r="F136" s="41" t="s">
        <v>33</v>
      </c>
      <c r="G136" s="37" t="s">
        <v>329</v>
      </c>
      <c r="H136" s="41" t="s">
        <v>32</v>
      </c>
      <c r="I136" s="59">
        <f>11504*3.55</f>
        <v>40839.2</v>
      </c>
      <c r="J136" s="37" t="s">
        <v>474</v>
      </c>
    </row>
    <row r="137" spans="2:10" ht="36">
      <c r="B137" s="37">
        <v>130</v>
      </c>
      <c r="C137" s="38">
        <v>44047</v>
      </c>
      <c r="D137" s="39" t="s">
        <v>179</v>
      </c>
      <c r="E137" s="40" t="s">
        <v>180</v>
      </c>
      <c r="F137" s="41" t="s">
        <v>426</v>
      </c>
      <c r="G137" s="37" t="s">
        <v>181</v>
      </c>
      <c r="H137" s="41" t="s">
        <v>182</v>
      </c>
      <c r="I137" s="59">
        <f>891*3.55</f>
        <v>3163.0499999999997</v>
      </c>
      <c r="J137" s="37" t="s">
        <v>474</v>
      </c>
    </row>
    <row r="138" spans="2:10" ht="36">
      <c r="B138" s="37">
        <v>131</v>
      </c>
      <c r="C138" s="38">
        <v>44046</v>
      </c>
      <c r="D138" s="39" t="s">
        <v>179</v>
      </c>
      <c r="E138" s="40" t="s">
        <v>236</v>
      </c>
      <c r="F138" s="41" t="s">
        <v>475</v>
      </c>
      <c r="G138" s="37" t="s">
        <v>476</v>
      </c>
      <c r="H138" s="41" t="s">
        <v>477</v>
      </c>
      <c r="I138" s="59">
        <v>1027.18</v>
      </c>
      <c r="J138" s="37"/>
    </row>
    <row r="139" spans="2:10" ht="48">
      <c r="B139" s="37">
        <v>132</v>
      </c>
      <c r="C139" s="38">
        <v>44048</v>
      </c>
      <c r="D139" s="39" t="s">
        <v>179</v>
      </c>
      <c r="E139" s="40" t="s">
        <v>275</v>
      </c>
      <c r="F139" s="41" t="s">
        <v>276</v>
      </c>
      <c r="G139" s="37" t="s">
        <v>277</v>
      </c>
      <c r="H139" s="41" t="s">
        <v>278</v>
      </c>
      <c r="I139" s="59">
        <v>5000</v>
      </c>
      <c r="J139" s="37"/>
    </row>
    <row r="140" spans="2:10" ht="36">
      <c r="B140" s="37">
        <v>133</v>
      </c>
      <c r="C140" s="38">
        <v>44048</v>
      </c>
      <c r="D140" s="39" t="s">
        <v>179</v>
      </c>
      <c r="E140" s="41" t="s">
        <v>254</v>
      </c>
      <c r="F140" s="41" t="s">
        <v>255</v>
      </c>
      <c r="G140" s="37" t="s">
        <v>256</v>
      </c>
      <c r="H140" s="41" t="s">
        <v>257</v>
      </c>
      <c r="I140" s="59">
        <v>2795</v>
      </c>
      <c r="J140" s="37"/>
    </row>
    <row r="141" spans="2:10" ht="36">
      <c r="B141" s="37">
        <v>134</v>
      </c>
      <c r="C141" s="38">
        <v>44047</v>
      </c>
      <c r="D141" s="39" t="s">
        <v>179</v>
      </c>
      <c r="E141" s="41" t="s">
        <v>314</v>
      </c>
      <c r="F141" s="41" t="s">
        <v>259</v>
      </c>
      <c r="G141" s="37" t="s">
        <v>478</v>
      </c>
      <c r="H141" s="41" t="s">
        <v>37</v>
      </c>
      <c r="I141" s="59">
        <v>1206298.2</v>
      </c>
      <c r="J141" s="37"/>
    </row>
    <row r="142" spans="2:10" ht="48">
      <c r="B142" s="37">
        <v>135</v>
      </c>
      <c r="C142" s="38">
        <v>44049</v>
      </c>
      <c r="D142" s="39" t="s">
        <v>179</v>
      </c>
      <c r="E142" s="41" t="s">
        <v>479</v>
      </c>
      <c r="F142" s="41" t="s">
        <v>480</v>
      </c>
      <c r="G142" s="37" t="s">
        <v>481</v>
      </c>
      <c r="H142" s="41" t="s">
        <v>482</v>
      </c>
      <c r="I142" s="59">
        <v>591210.14</v>
      </c>
      <c r="J142" s="37"/>
    </row>
    <row r="143" spans="2:10" ht="24">
      <c r="B143" s="37">
        <v>136</v>
      </c>
      <c r="C143" s="38">
        <v>44047</v>
      </c>
      <c r="D143" s="39" t="s">
        <v>179</v>
      </c>
      <c r="E143" s="41" t="s">
        <v>314</v>
      </c>
      <c r="F143" s="44" t="s">
        <v>259</v>
      </c>
      <c r="G143" s="37" t="s">
        <v>483</v>
      </c>
      <c r="H143" s="41" t="s">
        <v>484</v>
      </c>
      <c r="I143" s="59">
        <v>54140.49</v>
      </c>
      <c r="J143" s="37"/>
    </row>
    <row r="144" spans="2:10" ht="36">
      <c r="B144" s="37">
        <v>137</v>
      </c>
      <c r="C144" s="38">
        <v>44049</v>
      </c>
      <c r="D144" s="39" t="s">
        <v>179</v>
      </c>
      <c r="E144" s="41" t="s">
        <v>331</v>
      </c>
      <c r="F144" s="41" t="s">
        <v>332</v>
      </c>
      <c r="G144" s="37" t="s">
        <v>485</v>
      </c>
      <c r="H144" s="41" t="s">
        <v>486</v>
      </c>
      <c r="I144" s="59">
        <v>69194</v>
      </c>
      <c r="J144" s="37"/>
    </row>
    <row r="145" spans="2:10" ht="60">
      <c r="B145" s="37">
        <v>138</v>
      </c>
      <c r="C145" s="38">
        <v>44049</v>
      </c>
      <c r="D145" s="39" t="s">
        <v>179</v>
      </c>
      <c r="E145" s="41" t="s">
        <v>220</v>
      </c>
      <c r="F145" s="41" t="s">
        <v>332</v>
      </c>
      <c r="G145" s="37" t="s">
        <v>487</v>
      </c>
      <c r="H145" s="41" t="s">
        <v>488</v>
      </c>
      <c r="I145" s="59">
        <v>101008.2</v>
      </c>
      <c r="J145" s="37"/>
    </row>
    <row r="146" spans="2:10" ht="48">
      <c r="B146" s="37">
        <v>139</v>
      </c>
      <c r="C146" s="38">
        <v>44011</v>
      </c>
      <c r="D146" s="39" t="s">
        <v>179</v>
      </c>
      <c r="E146" s="41" t="s">
        <v>224</v>
      </c>
      <c r="F146" s="41" t="s">
        <v>225</v>
      </c>
      <c r="G146" s="37" t="s">
        <v>226</v>
      </c>
      <c r="H146" s="41" t="s">
        <v>227</v>
      </c>
      <c r="I146" s="59">
        <v>2400</v>
      </c>
      <c r="J146" s="37"/>
    </row>
    <row r="147" spans="2:10" ht="36">
      <c r="B147" s="37">
        <v>140</v>
      </c>
      <c r="C147" s="38">
        <v>44048</v>
      </c>
      <c r="D147" s="39" t="s">
        <v>179</v>
      </c>
      <c r="E147" s="41" t="s">
        <v>180</v>
      </c>
      <c r="F147" s="41" t="s">
        <v>489</v>
      </c>
      <c r="G147" s="37" t="s">
        <v>490</v>
      </c>
      <c r="H147" s="41" t="s">
        <v>491</v>
      </c>
      <c r="I147" s="59">
        <v>2763.89</v>
      </c>
      <c r="J147" s="37"/>
    </row>
    <row r="148" spans="2:10" ht="24">
      <c r="B148" s="37">
        <v>141</v>
      </c>
      <c r="C148" s="38">
        <v>44046</v>
      </c>
      <c r="D148" s="39" t="s">
        <v>179</v>
      </c>
      <c r="E148" s="41" t="s">
        <v>250</v>
      </c>
      <c r="F148" s="41" t="s">
        <v>353</v>
      </c>
      <c r="G148" s="37" t="s">
        <v>438</v>
      </c>
      <c r="H148" s="41" t="s">
        <v>355</v>
      </c>
      <c r="I148" s="59">
        <v>1510.4</v>
      </c>
      <c r="J148" s="37"/>
    </row>
    <row r="149" spans="2:10" ht="24">
      <c r="B149" s="37">
        <v>142</v>
      </c>
      <c r="C149" s="38">
        <v>44048</v>
      </c>
      <c r="D149" s="39" t="s">
        <v>179</v>
      </c>
      <c r="E149" s="41" t="s">
        <v>250</v>
      </c>
      <c r="F149" s="41" t="s">
        <v>353</v>
      </c>
      <c r="G149" s="37" t="s">
        <v>438</v>
      </c>
      <c r="H149" s="41" t="s">
        <v>355</v>
      </c>
      <c r="I149" s="59">
        <v>3209.6</v>
      </c>
      <c r="J149" s="37"/>
    </row>
    <row r="150" spans="2:10" ht="36">
      <c r="B150" s="37">
        <v>143</v>
      </c>
      <c r="C150" s="38">
        <v>44048</v>
      </c>
      <c r="D150" s="39" t="s">
        <v>179</v>
      </c>
      <c r="E150" s="41" t="s">
        <v>250</v>
      </c>
      <c r="F150" s="41" t="s">
        <v>268</v>
      </c>
      <c r="G150" s="37" t="s">
        <v>269</v>
      </c>
      <c r="H150" s="41" t="s">
        <v>270</v>
      </c>
      <c r="I150" s="59">
        <v>3000</v>
      </c>
      <c r="J150" s="37"/>
    </row>
    <row r="151" spans="2:10" ht="36">
      <c r="B151" s="37">
        <v>144</v>
      </c>
      <c r="C151" s="38">
        <v>44049</v>
      </c>
      <c r="D151" s="39" t="s">
        <v>179</v>
      </c>
      <c r="E151" s="41" t="s">
        <v>311</v>
      </c>
      <c r="F151" s="41" t="s">
        <v>417</v>
      </c>
      <c r="G151" s="37" t="s">
        <v>425</v>
      </c>
      <c r="H151" s="41" t="s">
        <v>419</v>
      </c>
      <c r="I151" s="59">
        <f>799*3.548</f>
        <v>2834.852</v>
      </c>
      <c r="J151" s="37" t="s">
        <v>492</v>
      </c>
    </row>
    <row r="152" spans="2:10" ht="36">
      <c r="B152" s="37">
        <v>145</v>
      </c>
      <c r="C152" s="38">
        <v>44049</v>
      </c>
      <c r="D152" s="39" t="s">
        <v>179</v>
      </c>
      <c r="E152" s="41" t="s">
        <v>311</v>
      </c>
      <c r="F152" s="41" t="s">
        <v>417</v>
      </c>
      <c r="G152" s="37" t="s">
        <v>425</v>
      </c>
      <c r="H152" s="41" t="s">
        <v>419</v>
      </c>
      <c r="I152" s="59">
        <f>799*3.548</f>
        <v>2834.852</v>
      </c>
      <c r="J152" s="37" t="s">
        <v>492</v>
      </c>
    </row>
    <row r="153" spans="2:10" ht="48">
      <c r="B153" s="37">
        <v>146</v>
      </c>
      <c r="C153" s="38">
        <v>44049</v>
      </c>
      <c r="D153" s="39" t="s">
        <v>179</v>
      </c>
      <c r="E153" s="41" t="s">
        <v>314</v>
      </c>
      <c r="F153" s="41" t="s">
        <v>315</v>
      </c>
      <c r="G153" s="37" t="s">
        <v>316</v>
      </c>
      <c r="H153" s="41" t="s">
        <v>317</v>
      </c>
      <c r="I153" s="59">
        <v>39109.54</v>
      </c>
      <c r="J153" s="37"/>
    </row>
    <row r="154" spans="2:10" ht="36">
      <c r="B154" s="37">
        <v>147</v>
      </c>
      <c r="C154" s="38">
        <v>44050</v>
      </c>
      <c r="D154" s="39" t="s">
        <v>179</v>
      </c>
      <c r="E154" s="41" t="s">
        <v>224</v>
      </c>
      <c r="F154" s="41" t="s">
        <v>387</v>
      </c>
      <c r="G154" s="37" t="s">
        <v>388</v>
      </c>
      <c r="H154" s="41" t="s">
        <v>389</v>
      </c>
      <c r="I154" s="59">
        <v>5400</v>
      </c>
      <c r="J154" s="37"/>
    </row>
    <row r="155" spans="2:10" ht="48">
      <c r="B155" s="37">
        <v>148</v>
      </c>
      <c r="C155" s="38">
        <v>44050</v>
      </c>
      <c r="D155" s="39" t="s">
        <v>179</v>
      </c>
      <c r="E155" s="41" t="s">
        <v>224</v>
      </c>
      <c r="F155" s="41" t="s">
        <v>384</v>
      </c>
      <c r="G155" s="37" t="s">
        <v>385</v>
      </c>
      <c r="H155" s="41" t="s">
        <v>386</v>
      </c>
      <c r="I155" s="59">
        <v>2400</v>
      </c>
      <c r="J155" s="37"/>
    </row>
    <row r="156" spans="2:10" ht="24">
      <c r="B156" s="37">
        <v>149</v>
      </c>
      <c r="C156" s="38">
        <v>44049</v>
      </c>
      <c r="D156" s="39" t="s">
        <v>179</v>
      </c>
      <c r="E156" s="41" t="s">
        <v>331</v>
      </c>
      <c r="F156" s="41" t="s">
        <v>332</v>
      </c>
      <c r="G156" s="37" t="s">
        <v>333</v>
      </c>
      <c r="H156" s="41" t="s">
        <v>334</v>
      </c>
      <c r="I156" s="59">
        <v>110545.38</v>
      </c>
      <c r="J156" s="37"/>
    </row>
    <row r="157" spans="2:10" ht="36">
      <c r="B157" s="37">
        <v>150</v>
      </c>
      <c r="C157" s="38">
        <v>44046</v>
      </c>
      <c r="D157" s="39" t="s">
        <v>179</v>
      </c>
      <c r="E157" s="41" t="s">
        <v>493</v>
      </c>
      <c r="F157" s="41" t="s">
        <v>494</v>
      </c>
      <c r="G157" s="37" t="s">
        <v>495</v>
      </c>
      <c r="H157" s="41" t="s">
        <v>496</v>
      </c>
      <c r="I157" s="59">
        <v>3925.43</v>
      </c>
      <c r="J157" s="37"/>
    </row>
    <row r="158" spans="2:10" ht="36">
      <c r="B158" s="37">
        <v>151</v>
      </c>
      <c r="C158" s="46">
        <v>44053</v>
      </c>
      <c r="D158" s="39" t="s">
        <v>179</v>
      </c>
      <c r="E158" s="41" t="s">
        <v>294</v>
      </c>
      <c r="F158" s="44" t="s">
        <v>126</v>
      </c>
      <c r="G158" s="37" t="s">
        <v>295</v>
      </c>
      <c r="H158" s="41" t="s">
        <v>296</v>
      </c>
      <c r="I158" s="59">
        <v>4000</v>
      </c>
      <c r="J158" s="37"/>
    </row>
    <row r="159" spans="2:10" ht="36">
      <c r="B159" s="37">
        <v>152</v>
      </c>
      <c r="C159" s="38">
        <v>44041</v>
      </c>
      <c r="D159" s="39" t="s">
        <v>179</v>
      </c>
      <c r="E159" s="41" t="s">
        <v>497</v>
      </c>
      <c r="F159" s="41" t="s">
        <v>498</v>
      </c>
      <c r="G159" s="37" t="s">
        <v>499</v>
      </c>
      <c r="H159" s="41" t="s">
        <v>500</v>
      </c>
      <c r="I159" s="59">
        <v>2700</v>
      </c>
      <c r="J159" s="37"/>
    </row>
    <row r="160" spans="2:10" ht="36">
      <c r="B160" s="37">
        <v>153</v>
      </c>
      <c r="C160" s="38">
        <v>44043</v>
      </c>
      <c r="D160" s="39" t="s">
        <v>179</v>
      </c>
      <c r="E160" s="41" t="s">
        <v>501</v>
      </c>
      <c r="F160" s="41" t="s">
        <v>502</v>
      </c>
      <c r="G160" s="37" t="s">
        <v>503</v>
      </c>
      <c r="H160" s="41" t="s">
        <v>504</v>
      </c>
      <c r="I160" s="59">
        <v>11900</v>
      </c>
      <c r="J160" s="37"/>
    </row>
    <row r="161" spans="2:10" ht="48">
      <c r="B161" s="37">
        <v>154</v>
      </c>
      <c r="C161" s="38">
        <v>44046</v>
      </c>
      <c r="D161" s="39" t="s">
        <v>179</v>
      </c>
      <c r="E161" s="41" t="s">
        <v>271</v>
      </c>
      <c r="F161" s="41" t="s">
        <v>272</v>
      </c>
      <c r="G161" s="37" t="s">
        <v>273</v>
      </c>
      <c r="H161" s="41" t="s">
        <v>274</v>
      </c>
      <c r="I161" s="59">
        <v>4992.5</v>
      </c>
      <c r="J161" s="37"/>
    </row>
    <row r="162" spans="2:10" ht="36">
      <c r="B162" s="37">
        <v>155</v>
      </c>
      <c r="C162" s="38">
        <v>44039</v>
      </c>
      <c r="D162" s="39" t="s">
        <v>179</v>
      </c>
      <c r="E162" s="45" t="s">
        <v>228</v>
      </c>
      <c r="F162" s="41" t="s">
        <v>229</v>
      </c>
      <c r="G162" s="37" t="s">
        <v>230</v>
      </c>
      <c r="H162" s="41" t="s">
        <v>231</v>
      </c>
      <c r="I162" s="59">
        <v>6625</v>
      </c>
      <c r="J162" s="37"/>
    </row>
    <row r="163" spans="2:10" ht="24">
      <c r="B163" s="37">
        <v>156</v>
      </c>
      <c r="C163" s="38">
        <v>44053</v>
      </c>
      <c r="D163" s="39" t="s">
        <v>179</v>
      </c>
      <c r="E163" s="41" t="s">
        <v>250</v>
      </c>
      <c r="F163" s="41" t="s">
        <v>469</v>
      </c>
      <c r="G163" s="37" t="s">
        <v>470</v>
      </c>
      <c r="H163" s="41" t="s">
        <v>27</v>
      </c>
      <c r="I163" s="59">
        <v>900</v>
      </c>
      <c r="J163" s="37"/>
    </row>
    <row r="164" spans="2:10" ht="36">
      <c r="B164" s="37">
        <v>157</v>
      </c>
      <c r="C164" s="38">
        <v>44053</v>
      </c>
      <c r="D164" s="39" t="s">
        <v>179</v>
      </c>
      <c r="E164" s="41" t="s">
        <v>311</v>
      </c>
      <c r="F164" s="41" t="s">
        <v>28</v>
      </c>
      <c r="G164" s="37" t="s">
        <v>26</v>
      </c>
      <c r="H164" s="41" t="s">
        <v>27</v>
      </c>
      <c r="I164" s="59">
        <v>75301.23</v>
      </c>
      <c r="J164" s="37"/>
    </row>
    <row r="165" spans="2:10" ht="48">
      <c r="B165" s="37">
        <v>158</v>
      </c>
      <c r="C165" s="38">
        <v>44053</v>
      </c>
      <c r="D165" s="39" t="s">
        <v>179</v>
      </c>
      <c r="E165" s="41" t="s">
        <v>320</v>
      </c>
      <c r="F165" s="41" t="s">
        <v>321</v>
      </c>
      <c r="G165" s="37" t="s">
        <v>322</v>
      </c>
      <c r="H165" s="41" t="s">
        <v>323</v>
      </c>
      <c r="I165" s="59">
        <v>33400.87</v>
      </c>
      <c r="J165" s="37"/>
    </row>
    <row r="166" spans="2:10" ht="48">
      <c r="B166" s="37">
        <v>159</v>
      </c>
      <c r="C166" s="38">
        <v>44050</v>
      </c>
      <c r="D166" s="39" t="s">
        <v>179</v>
      </c>
      <c r="E166" s="41" t="s">
        <v>195</v>
      </c>
      <c r="F166" s="41" t="s">
        <v>196</v>
      </c>
      <c r="G166" s="37" t="s">
        <v>197</v>
      </c>
      <c r="H166" s="41" t="s">
        <v>198</v>
      </c>
      <c r="I166" s="59">
        <v>2014.26</v>
      </c>
      <c r="J166" s="37"/>
    </row>
    <row r="167" spans="2:10" ht="24">
      <c r="B167" s="37">
        <v>160</v>
      </c>
      <c r="C167" s="38">
        <v>44050</v>
      </c>
      <c r="D167" s="39" t="s">
        <v>179</v>
      </c>
      <c r="E167" s="41" t="s">
        <v>250</v>
      </c>
      <c r="F167" s="41" t="s">
        <v>353</v>
      </c>
      <c r="G167" s="37" t="s">
        <v>438</v>
      </c>
      <c r="H167" s="41" t="s">
        <v>355</v>
      </c>
      <c r="I167" s="59">
        <v>723.6</v>
      </c>
      <c r="J167" s="37"/>
    </row>
    <row r="168" spans="2:10" ht="48">
      <c r="B168" s="37">
        <v>161</v>
      </c>
      <c r="C168" s="38">
        <v>44055</v>
      </c>
      <c r="D168" s="39" t="s">
        <v>179</v>
      </c>
      <c r="E168" s="41" t="s">
        <v>220</v>
      </c>
      <c r="F168" s="41" t="s">
        <v>221</v>
      </c>
      <c r="G168" s="37" t="s">
        <v>222</v>
      </c>
      <c r="H168" s="41" t="s">
        <v>223</v>
      </c>
      <c r="I168" s="59">
        <v>45914.25</v>
      </c>
      <c r="J168" s="37"/>
    </row>
    <row r="169" spans="2:10" ht="24">
      <c r="B169" s="37">
        <v>162</v>
      </c>
      <c r="C169" s="38">
        <v>44042</v>
      </c>
      <c r="D169" s="39" t="s">
        <v>179</v>
      </c>
      <c r="E169" s="41" t="s">
        <v>369</v>
      </c>
      <c r="F169" s="41" t="s">
        <v>370</v>
      </c>
      <c r="G169" s="37" t="s">
        <v>371</v>
      </c>
      <c r="H169" s="41" t="s">
        <v>372</v>
      </c>
      <c r="I169" s="59">
        <v>4300</v>
      </c>
      <c r="J169" s="37"/>
    </row>
    <row r="170" spans="2:10" ht="24">
      <c r="B170" s="37">
        <v>163</v>
      </c>
      <c r="C170" s="38">
        <v>44048</v>
      </c>
      <c r="D170" s="39" t="s">
        <v>179</v>
      </c>
      <c r="E170" s="40" t="s">
        <v>297</v>
      </c>
      <c r="F170" s="45" t="s">
        <v>304</v>
      </c>
      <c r="G170" s="37" t="s">
        <v>305</v>
      </c>
      <c r="H170" s="41" t="s">
        <v>306</v>
      </c>
      <c r="I170" s="59">
        <v>3100</v>
      </c>
      <c r="J170" s="37"/>
    </row>
    <row r="171" spans="2:10" ht="24">
      <c r="B171" s="37">
        <v>164</v>
      </c>
      <c r="C171" s="38">
        <v>44046</v>
      </c>
      <c r="D171" s="39" t="s">
        <v>179</v>
      </c>
      <c r="E171" s="41" t="s">
        <v>505</v>
      </c>
      <c r="F171" s="41" t="s">
        <v>506</v>
      </c>
      <c r="G171" s="37" t="s">
        <v>507</v>
      </c>
      <c r="H171" s="41" t="s">
        <v>508</v>
      </c>
      <c r="I171" s="59">
        <v>19616.06</v>
      </c>
      <c r="J171" s="37"/>
    </row>
    <row r="172" spans="2:10" ht="48">
      <c r="B172" s="37">
        <v>165</v>
      </c>
      <c r="C172" s="38">
        <v>44050</v>
      </c>
      <c r="D172" s="39" t="s">
        <v>179</v>
      </c>
      <c r="E172" s="41" t="s">
        <v>224</v>
      </c>
      <c r="F172" s="41" t="s">
        <v>279</v>
      </c>
      <c r="G172" s="37" t="s">
        <v>280</v>
      </c>
      <c r="H172" s="41" t="s">
        <v>281</v>
      </c>
      <c r="I172" s="59">
        <v>5400</v>
      </c>
      <c r="J172" s="37"/>
    </row>
    <row r="173" spans="2:10" ht="36">
      <c r="B173" s="37">
        <v>166</v>
      </c>
      <c r="C173" s="38">
        <v>44054</v>
      </c>
      <c r="D173" s="39" t="s">
        <v>179</v>
      </c>
      <c r="E173" s="40" t="s">
        <v>509</v>
      </c>
      <c r="F173" s="41" t="s">
        <v>510</v>
      </c>
      <c r="G173" s="37" t="s">
        <v>511</v>
      </c>
      <c r="H173" s="41" t="s">
        <v>512</v>
      </c>
      <c r="I173" s="59">
        <v>27825</v>
      </c>
      <c r="J173" s="37"/>
    </row>
    <row r="174" spans="2:10" ht="36">
      <c r="B174" s="37">
        <v>167</v>
      </c>
      <c r="C174" s="38">
        <v>44049</v>
      </c>
      <c r="D174" s="39" t="s">
        <v>179</v>
      </c>
      <c r="E174" s="41" t="s">
        <v>206</v>
      </c>
      <c r="F174" s="41" t="s">
        <v>207</v>
      </c>
      <c r="G174" s="37" t="s">
        <v>208</v>
      </c>
      <c r="H174" s="41" t="s">
        <v>209</v>
      </c>
      <c r="I174" s="59">
        <f>5985*3.548</f>
        <v>21234.78</v>
      </c>
      <c r="J174" s="37" t="s">
        <v>492</v>
      </c>
    </row>
    <row r="175" spans="2:10" ht="36">
      <c r="B175" s="37">
        <v>168</v>
      </c>
      <c r="C175" s="38">
        <v>44049</v>
      </c>
      <c r="D175" s="39" t="s">
        <v>179</v>
      </c>
      <c r="E175" s="41" t="s">
        <v>206</v>
      </c>
      <c r="F175" s="41" t="s">
        <v>207</v>
      </c>
      <c r="G175" s="37" t="s">
        <v>208</v>
      </c>
      <c r="H175" s="41" t="s">
        <v>209</v>
      </c>
      <c r="I175" s="59">
        <f>5985*3.548</f>
        <v>21234.78</v>
      </c>
      <c r="J175" s="37" t="s">
        <v>492</v>
      </c>
    </row>
    <row r="176" spans="2:10" ht="36">
      <c r="B176" s="37">
        <v>169</v>
      </c>
      <c r="C176" s="38">
        <v>44053</v>
      </c>
      <c r="D176" s="39" t="s">
        <v>179</v>
      </c>
      <c r="E176" s="40" t="s">
        <v>509</v>
      </c>
      <c r="F176" s="41" t="s">
        <v>513</v>
      </c>
      <c r="G176" s="37" t="s">
        <v>514</v>
      </c>
      <c r="H176" s="41" t="s">
        <v>515</v>
      </c>
      <c r="I176" s="59">
        <f>18185.4*2</f>
        <v>36370.8</v>
      </c>
      <c r="J176" s="37"/>
    </row>
    <row r="177" spans="2:10" ht="36">
      <c r="B177" s="37">
        <v>170</v>
      </c>
      <c r="C177" s="38">
        <v>44053</v>
      </c>
      <c r="D177" s="39" t="s">
        <v>179</v>
      </c>
      <c r="E177" s="40" t="s">
        <v>509</v>
      </c>
      <c r="F177" s="41" t="s">
        <v>513</v>
      </c>
      <c r="G177" s="37" t="s">
        <v>514</v>
      </c>
      <c r="H177" s="41" t="s">
        <v>515</v>
      </c>
      <c r="I177" s="59">
        <f>18185.4*3</f>
        <v>54556.200000000004</v>
      </c>
      <c r="J177" s="37"/>
    </row>
    <row r="178" spans="2:10" ht="36">
      <c r="B178" s="37">
        <v>171</v>
      </c>
      <c r="C178" s="38">
        <v>44054</v>
      </c>
      <c r="D178" s="39" t="s">
        <v>179</v>
      </c>
      <c r="E178" s="40" t="s">
        <v>509</v>
      </c>
      <c r="F178" s="41" t="s">
        <v>513</v>
      </c>
      <c r="G178" s="37" t="s">
        <v>514</v>
      </c>
      <c r="H178" s="41" t="s">
        <v>515</v>
      </c>
      <c r="I178" s="59">
        <v>18185.4</v>
      </c>
      <c r="J178" s="37"/>
    </row>
    <row r="179" spans="2:10" ht="24">
      <c r="B179" s="37">
        <v>172</v>
      </c>
      <c r="C179" s="38">
        <v>44055</v>
      </c>
      <c r="D179" s="39" t="s">
        <v>179</v>
      </c>
      <c r="E179" s="41" t="s">
        <v>286</v>
      </c>
      <c r="F179" s="41" t="s">
        <v>363</v>
      </c>
      <c r="G179" s="37" t="s">
        <v>364</v>
      </c>
      <c r="H179" s="41" t="s">
        <v>365</v>
      </c>
      <c r="I179" s="59">
        <v>3000</v>
      </c>
      <c r="J179" s="37"/>
    </row>
    <row r="180" spans="2:10" ht="36">
      <c r="B180" s="37">
        <v>173</v>
      </c>
      <c r="C180" s="38">
        <v>44014</v>
      </c>
      <c r="D180" s="39" t="s">
        <v>179</v>
      </c>
      <c r="E180" s="41" t="s">
        <v>516</v>
      </c>
      <c r="F180" s="41" t="s">
        <v>517</v>
      </c>
      <c r="G180" s="37" t="s">
        <v>518</v>
      </c>
      <c r="H180" s="41" t="s">
        <v>519</v>
      </c>
      <c r="I180" s="59">
        <v>17775</v>
      </c>
      <c r="J180" s="37"/>
    </row>
    <row r="181" spans="2:10" ht="36">
      <c r="B181" s="37">
        <v>174</v>
      </c>
      <c r="C181" s="38">
        <v>44055</v>
      </c>
      <c r="D181" s="39" t="s">
        <v>179</v>
      </c>
      <c r="E181" s="41" t="s">
        <v>250</v>
      </c>
      <c r="F181" s="41" t="s">
        <v>251</v>
      </c>
      <c r="G181" s="37" t="s">
        <v>252</v>
      </c>
      <c r="H181" s="41" t="s">
        <v>253</v>
      </c>
      <c r="I181" s="59">
        <v>55563.84</v>
      </c>
      <c r="J181" s="37"/>
    </row>
    <row r="182" spans="2:10" ht="60">
      <c r="B182" s="37">
        <v>175</v>
      </c>
      <c r="C182" s="41" t="s">
        <v>520</v>
      </c>
      <c r="D182" s="39" t="s">
        <v>179</v>
      </c>
      <c r="E182" s="41" t="s">
        <v>184</v>
      </c>
      <c r="F182" s="41" t="s">
        <v>185</v>
      </c>
      <c r="G182" s="37" t="s">
        <v>186</v>
      </c>
      <c r="H182" s="41" t="s">
        <v>521</v>
      </c>
      <c r="I182" s="59">
        <v>84907.16</v>
      </c>
      <c r="J182" s="37"/>
    </row>
    <row r="183" spans="2:10" ht="60">
      <c r="B183" s="37">
        <v>176</v>
      </c>
      <c r="C183" s="44">
        <v>44057</v>
      </c>
      <c r="D183" s="39" t="s">
        <v>179</v>
      </c>
      <c r="E183" s="41" t="s">
        <v>220</v>
      </c>
      <c r="F183" s="41" t="s">
        <v>332</v>
      </c>
      <c r="G183" s="37" t="s">
        <v>487</v>
      </c>
      <c r="H183" s="41" t="s">
        <v>488</v>
      </c>
      <c r="I183" s="59">
        <v>104375.14</v>
      </c>
      <c r="J183" s="37"/>
    </row>
    <row r="184" spans="2:10" ht="48">
      <c r="B184" s="37">
        <v>177</v>
      </c>
      <c r="C184" s="38">
        <v>44055</v>
      </c>
      <c r="D184" s="39" t="s">
        <v>179</v>
      </c>
      <c r="E184" s="41" t="s">
        <v>220</v>
      </c>
      <c r="F184" s="41" t="s">
        <v>221</v>
      </c>
      <c r="G184" s="37" t="s">
        <v>222</v>
      </c>
      <c r="H184" s="41" t="s">
        <v>223</v>
      </c>
      <c r="I184" s="59">
        <v>44433.15</v>
      </c>
      <c r="J184" s="37"/>
    </row>
    <row r="185" spans="2:10" ht="36">
      <c r="B185" s="37">
        <v>178</v>
      </c>
      <c r="C185" s="38">
        <v>44057</v>
      </c>
      <c r="D185" s="39" t="s">
        <v>179</v>
      </c>
      <c r="E185" s="41" t="s">
        <v>444</v>
      </c>
      <c r="F185" s="41" t="s">
        <v>522</v>
      </c>
      <c r="G185" s="37" t="s">
        <v>523</v>
      </c>
      <c r="H185" s="41" t="s">
        <v>524</v>
      </c>
      <c r="I185" s="59">
        <v>13680</v>
      </c>
      <c r="J185" s="37"/>
    </row>
    <row r="186" spans="2:10" ht="36">
      <c r="B186" s="37">
        <v>179</v>
      </c>
      <c r="C186" s="38">
        <v>44053</v>
      </c>
      <c r="D186" s="39" t="s">
        <v>179</v>
      </c>
      <c r="E186" s="41" t="s">
        <v>206</v>
      </c>
      <c r="F186" s="41" t="s">
        <v>84</v>
      </c>
      <c r="G186" s="37" t="s">
        <v>525</v>
      </c>
      <c r="H186" s="41" t="s">
        <v>526</v>
      </c>
      <c r="I186" s="59">
        <f>4400*3.561</f>
        <v>15668.4</v>
      </c>
      <c r="J186" s="37" t="s">
        <v>527</v>
      </c>
    </row>
    <row r="187" spans="2:10" ht="24">
      <c r="B187" s="37">
        <v>180</v>
      </c>
      <c r="C187" s="46">
        <v>44046</v>
      </c>
      <c r="D187" s="39" t="s">
        <v>179</v>
      </c>
      <c r="E187" s="41" t="s">
        <v>286</v>
      </c>
      <c r="F187" s="41" t="s">
        <v>287</v>
      </c>
      <c r="G187" s="37" t="s">
        <v>288</v>
      </c>
      <c r="H187" s="41" t="s">
        <v>289</v>
      </c>
      <c r="I187" s="59">
        <v>4000</v>
      </c>
      <c r="J187" s="37"/>
    </row>
    <row r="188" spans="2:10" ht="24">
      <c r="B188" s="37">
        <v>181</v>
      </c>
      <c r="C188" s="38">
        <v>44055</v>
      </c>
      <c r="D188" s="39" t="s">
        <v>179</v>
      </c>
      <c r="E188" s="41" t="s">
        <v>250</v>
      </c>
      <c r="F188" s="41" t="s">
        <v>353</v>
      </c>
      <c r="G188" s="37" t="s">
        <v>438</v>
      </c>
      <c r="H188" s="41" t="s">
        <v>355</v>
      </c>
      <c r="I188" s="59">
        <v>3917.6</v>
      </c>
      <c r="J188" s="37"/>
    </row>
    <row r="189" spans="2:10" ht="36">
      <c r="B189" s="37">
        <v>182</v>
      </c>
      <c r="C189" s="38">
        <v>44053</v>
      </c>
      <c r="D189" s="39" t="s">
        <v>179</v>
      </c>
      <c r="E189" s="41" t="s">
        <v>528</v>
      </c>
      <c r="F189" s="41" t="s">
        <v>529</v>
      </c>
      <c r="G189" s="37" t="s">
        <v>530</v>
      </c>
      <c r="H189" s="41" t="s">
        <v>531</v>
      </c>
      <c r="I189" s="59">
        <f>13366.7*3.561</f>
        <v>47598.8187</v>
      </c>
      <c r="J189" s="37" t="s">
        <v>527</v>
      </c>
    </row>
    <row r="190" spans="2:10" ht="36">
      <c r="B190" s="37">
        <v>183</v>
      </c>
      <c r="C190" s="38">
        <v>44056</v>
      </c>
      <c r="D190" s="39" t="s">
        <v>179</v>
      </c>
      <c r="E190" s="41" t="s">
        <v>376</v>
      </c>
      <c r="F190" s="41" t="s">
        <v>434</v>
      </c>
      <c r="G190" s="37" t="s">
        <v>435</v>
      </c>
      <c r="H190" s="41" t="s">
        <v>436</v>
      </c>
      <c r="I190" s="59">
        <v>58882</v>
      </c>
      <c r="J190" s="37"/>
    </row>
    <row r="191" spans="2:10" ht="48">
      <c r="B191" s="37">
        <v>184</v>
      </c>
      <c r="C191" s="38">
        <v>44046</v>
      </c>
      <c r="D191" s="39" t="s">
        <v>179</v>
      </c>
      <c r="E191" s="41" t="s">
        <v>505</v>
      </c>
      <c r="F191" s="41" t="s">
        <v>348</v>
      </c>
      <c r="G191" s="37" t="s">
        <v>532</v>
      </c>
      <c r="H191" s="41" t="s">
        <v>533</v>
      </c>
      <c r="I191" s="59">
        <f>9797.43+10112.79</f>
        <v>19910.22</v>
      </c>
      <c r="J191" s="37"/>
    </row>
    <row r="192" spans="2:10" ht="36">
      <c r="B192" s="37">
        <v>185</v>
      </c>
      <c r="C192" s="38">
        <v>43987</v>
      </c>
      <c r="D192" s="39" t="s">
        <v>179</v>
      </c>
      <c r="E192" s="41" t="s">
        <v>505</v>
      </c>
      <c r="F192" s="41" t="s">
        <v>348</v>
      </c>
      <c r="G192" s="37" t="s">
        <v>532</v>
      </c>
      <c r="H192" s="41" t="s">
        <v>534</v>
      </c>
      <c r="I192" s="59">
        <v>21439.45</v>
      </c>
      <c r="J192" s="37"/>
    </row>
    <row r="193" spans="2:10" ht="96">
      <c r="B193" s="37">
        <v>186</v>
      </c>
      <c r="C193" s="44">
        <v>44062</v>
      </c>
      <c r="D193" s="39" t="s">
        <v>179</v>
      </c>
      <c r="E193" s="41" t="s">
        <v>184</v>
      </c>
      <c r="F193" s="41" t="s">
        <v>535</v>
      </c>
      <c r="G193" s="37" t="s">
        <v>536</v>
      </c>
      <c r="H193" s="41" t="s">
        <v>537</v>
      </c>
      <c r="I193" s="59">
        <v>95663.39</v>
      </c>
      <c r="J193" s="37"/>
    </row>
    <row r="194" spans="2:10" ht="84">
      <c r="B194" s="37">
        <v>187</v>
      </c>
      <c r="C194" s="38">
        <v>44061</v>
      </c>
      <c r="D194" s="39" t="s">
        <v>179</v>
      </c>
      <c r="E194" s="41" t="s">
        <v>275</v>
      </c>
      <c r="F194" s="41" t="s">
        <v>390</v>
      </c>
      <c r="G194" s="37" t="s">
        <v>391</v>
      </c>
      <c r="H194" s="41" t="s">
        <v>392</v>
      </c>
      <c r="I194" s="59">
        <v>3900</v>
      </c>
      <c r="J194" s="37"/>
    </row>
    <row r="195" spans="2:10" ht="48">
      <c r="B195" s="37">
        <v>188</v>
      </c>
      <c r="C195" s="38">
        <v>44061</v>
      </c>
      <c r="D195" s="39" t="s">
        <v>179</v>
      </c>
      <c r="E195" s="41" t="s">
        <v>320</v>
      </c>
      <c r="F195" s="41" t="s">
        <v>321</v>
      </c>
      <c r="G195" s="37" t="s">
        <v>322</v>
      </c>
      <c r="H195" s="41" t="s">
        <v>323</v>
      </c>
      <c r="I195" s="59">
        <f>93675.13+5142.42+2571.21</f>
        <v>101388.76000000001</v>
      </c>
      <c r="J195" s="37"/>
    </row>
    <row r="196" spans="2:10" ht="36">
      <c r="B196" s="37">
        <v>189</v>
      </c>
      <c r="C196" s="38">
        <v>43986</v>
      </c>
      <c r="D196" s="39" t="s">
        <v>179</v>
      </c>
      <c r="E196" s="41" t="s">
        <v>376</v>
      </c>
      <c r="F196" s="41" t="s">
        <v>96</v>
      </c>
      <c r="G196" s="37" t="s">
        <v>538</v>
      </c>
      <c r="H196" s="41" t="s">
        <v>94</v>
      </c>
      <c r="I196" s="59">
        <v>25700</v>
      </c>
      <c r="J196" s="37"/>
    </row>
    <row r="197" spans="2:10" ht="24">
      <c r="B197" s="37">
        <v>190</v>
      </c>
      <c r="C197" s="38">
        <v>44057</v>
      </c>
      <c r="D197" s="39" t="s">
        <v>179</v>
      </c>
      <c r="E197" s="41" t="s">
        <v>250</v>
      </c>
      <c r="F197" s="41" t="s">
        <v>353</v>
      </c>
      <c r="G197" s="37" t="s">
        <v>438</v>
      </c>
      <c r="H197" s="41" t="s">
        <v>355</v>
      </c>
      <c r="I197" s="59">
        <v>1109.2</v>
      </c>
      <c r="J197" s="37"/>
    </row>
    <row r="198" spans="2:10" ht="36">
      <c r="B198" s="37">
        <v>191</v>
      </c>
      <c r="C198" s="38">
        <v>44060</v>
      </c>
      <c r="D198" s="39" t="s">
        <v>179</v>
      </c>
      <c r="E198" s="41" t="s">
        <v>331</v>
      </c>
      <c r="F198" s="41" t="s">
        <v>373</v>
      </c>
      <c r="G198" s="37" t="s">
        <v>374</v>
      </c>
      <c r="H198" s="41" t="s">
        <v>375</v>
      </c>
      <c r="I198" s="59">
        <v>1700</v>
      </c>
      <c r="J198" s="37"/>
    </row>
    <row r="199" spans="2:10" ht="48">
      <c r="B199" s="37">
        <v>192</v>
      </c>
      <c r="C199" s="38">
        <v>44001</v>
      </c>
      <c r="D199" s="39" t="s">
        <v>179</v>
      </c>
      <c r="E199" s="41" t="s">
        <v>399</v>
      </c>
      <c r="F199" s="41" t="s">
        <v>400</v>
      </c>
      <c r="G199" s="37" t="s">
        <v>401</v>
      </c>
      <c r="H199" s="41" t="s">
        <v>402</v>
      </c>
      <c r="I199" s="59">
        <v>2000</v>
      </c>
      <c r="J199" s="37"/>
    </row>
    <row r="200" spans="2:10" ht="24">
      <c r="B200" s="37">
        <v>193</v>
      </c>
      <c r="C200" s="38">
        <v>44054</v>
      </c>
      <c r="D200" s="39" t="s">
        <v>179</v>
      </c>
      <c r="E200" s="41" t="s">
        <v>539</v>
      </c>
      <c r="F200" s="41" t="s">
        <v>81</v>
      </c>
      <c r="G200" s="37" t="s">
        <v>540</v>
      </c>
      <c r="H200" s="41" t="s">
        <v>79</v>
      </c>
      <c r="I200" s="59">
        <v>2189.9</v>
      </c>
      <c r="J200" s="37"/>
    </row>
    <row r="201" spans="2:10" ht="36">
      <c r="B201" s="37">
        <v>194</v>
      </c>
      <c r="C201" s="38">
        <v>44062</v>
      </c>
      <c r="D201" s="39" t="s">
        <v>179</v>
      </c>
      <c r="E201" s="41" t="s">
        <v>376</v>
      </c>
      <c r="F201" s="41" t="s">
        <v>541</v>
      </c>
      <c r="G201" s="37" t="s">
        <v>542</v>
      </c>
      <c r="H201" s="41" t="s">
        <v>543</v>
      </c>
      <c r="I201" s="59">
        <v>666.66</v>
      </c>
      <c r="J201" s="37"/>
    </row>
    <row r="202" spans="2:10" ht="48">
      <c r="B202" s="37">
        <v>195</v>
      </c>
      <c r="C202" s="38">
        <v>44062</v>
      </c>
      <c r="D202" s="39" t="s">
        <v>179</v>
      </c>
      <c r="E202" s="41" t="s">
        <v>320</v>
      </c>
      <c r="F202" s="41" t="s">
        <v>321</v>
      </c>
      <c r="G202" s="37" t="s">
        <v>322</v>
      </c>
      <c r="H202" s="41" t="s">
        <v>323</v>
      </c>
      <c r="I202" s="59">
        <v>7713.63</v>
      </c>
      <c r="J202" s="37"/>
    </row>
    <row r="203" spans="2:10" ht="96">
      <c r="B203" s="37">
        <v>196</v>
      </c>
      <c r="C203" s="44">
        <v>44056</v>
      </c>
      <c r="D203" s="39" t="s">
        <v>179</v>
      </c>
      <c r="E203" s="41" t="s">
        <v>184</v>
      </c>
      <c r="F203" s="41" t="s">
        <v>102</v>
      </c>
      <c r="G203" s="37" t="s">
        <v>544</v>
      </c>
      <c r="H203" s="41" t="s">
        <v>545</v>
      </c>
      <c r="I203" s="59">
        <v>17577.92</v>
      </c>
      <c r="J203" s="37"/>
    </row>
    <row r="204" spans="2:10" ht="36">
      <c r="B204" s="37">
        <v>197</v>
      </c>
      <c r="C204" s="38">
        <v>44064</v>
      </c>
      <c r="D204" s="39" t="s">
        <v>179</v>
      </c>
      <c r="E204" s="41" t="s">
        <v>395</v>
      </c>
      <c r="F204" s="41" t="s">
        <v>396</v>
      </c>
      <c r="G204" s="37" t="s">
        <v>397</v>
      </c>
      <c r="H204" s="41" t="s">
        <v>398</v>
      </c>
      <c r="I204" s="59">
        <v>2000</v>
      </c>
      <c r="J204" s="37"/>
    </row>
    <row r="205" spans="2:10" ht="24">
      <c r="B205" s="37">
        <v>198</v>
      </c>
      <c r="C205" s="38">
        <v>44063</v>
      </c>
      <c r="D205" s="39" t="s">
        <v>179</v>
      </c>
      <c r="E205" s="41" t="s">
        <v>202</v>
      </c>
      <c r="F205" s="41" t="s">
        <v>203</v>
      </c>
      <c r="G205" s="37" t="s">
        <v>204</v>
      </c>
      <c r="H205" s="41" t="s">
        <v>205</v>
      </c>
      <c r="I205" s="59">
        <v>8958.34</v>
      </c>
      <c r="J205" s="37"/>
    </row>
    <row r="206" spans="2:10" ht="96">
      <c r="B206" s="37">
        <v>199</v>
      </c>
      <c r="C206" s="44">
        <v>44008</v>
      </c>
      <c r="D206" s="39" t="s">
        <v>179</v>
      </c>
      <c r="E206" s="41" t="s">
        <v>184</v>
      </c>
      <c r="F206" s="41" t="s">
        <v>102</v>
      </c>
      <c r="G206" s="37" t="s">
        <v>544</v>
      </c>
      <c r="H206" s="41" t="s">
        <v>545</v>
      </c>
      <c r="I206" s="59">
        <v>33983.98</v>
      </c>
      <c r="J206" s="37"/>
    </row>
    <row r="207" spans="2:10" ht="24">
      <c r="B207" s="37">
        <v>200</v>
      </c>
      <c r="C207" s="44">
        <v>44061</v>
      </c>
      <c r="D207" s="39" t="s">
        <v>179</v>
      </c>
      <c r="E207" s="41" t="s">
        <v>240</v>
      </c>
      <c r="F207" s="41" t="s">
        <v>241</v>
      </c>
      <c r="G207" s="37" t="s">
        <v>242</v>
      </c>
      <c r="H207" s="41" t="s">
        <v>243</v>
      </c>
      <c r="I207" s="59">
        <v>308030.43</v>
      </c>
      <c r="J207" s="37"/>
    </row>
    <row r="208" spans="2:10" ht="48">
      <c r="B208" s="37">
        <v>201</v>
      </c>
      <c r="C208" s="44">
        <v>44064</v>
      </c>
      <c r="D208" s="39" t="s">
        <v>179</v>
      </c>
      <c r="E208" s="41" t="s">
        <v>320</v>
      </c>
      <c r="F208" s="41" t="s">
        <v>321</v>
      </c>
      <c r="G208" s="37" t="s">
        <v>322</v>
      </c>
      <c r="H208" s="41" t="s">
        <v>323</v>
      </c>
      <c r="I208" s="59">
        <v>93675.13</v>
      </c>
      <c r="J208" s="37"/>
    </row>
    <row r="209" spans="2:10" ht="84">
      <c r="B209" s="37">
        <v>202</v>
      </c>
      <c r="C209" s="44">
        <v>44067</v>
      </c>
      <c r="D209" s="39" t="s">
        <v>179</v>
      </c>
      <c r="E209" s="41" t="s">
        <v>184</v>
      </c>
      <c r="F209" s="41" t="s">
        <v>546</v>
      </c>
      <c r="G209" s="37" t="s">
        <v>547</v>
      </c>
      <c r="H209" s="41" t="s">
        <v>548</v>
      </c>
      <c r="I209" s="59">
        <v>147341.69</v>
      </c>
      <c r="J209" s="37"/>
    </row>
    <row r="210" spans="2:10" ht="84">
      <c r="B210" s="37">
        <v>203</v>
      </c>
      <c r="C210" s="44">
        <v>44067</v>
      </c>
      <c r="D210" s="39" t="s">
        <v>179</v>
      </c>
      <c r="E210" s="41" t="s">
        <v>184</v>
      </c>
      <c r="F210" s="41" t="s">
        <v>546</v>
      </c>
      <c r="G210" s="37" t="s">
        <v>547</v>
      </c>
      <c r="H210" s="41" t="s">
        <v>548</v>
      </c>
      <c r="I210" s="59">
        <v>123957.12</v>
      </c>
      <c r="J210" s="37"/>
    </row>
    <row r="211" spans="2:10" ht="48">
      <c r="B211" s="37">
        <v>204</v>
      </c>
      <c r="C211" s="38">
        <v>44063</v>
      </c>
      <c r="D211" s="39" t="s">
        <v>179</v>
      </c>
      <c r="E211" s="41" t="s">
        <v>180</v>
      </c>
      <c r="F211" s="41" t="s">
        <v>23</v>
      </c>
      <c r="G211" s="37" t="s">
        <v>313</v>
      </c>
      <c r="H211" s="41" t="s">
        <v>22</v>
      </c>
      <c r="I211" s="59">
        <v>5322.65</v>
      </c>
      <c r="J211" s="37"/>
    </row>
    <row r="212" spans="2:10" ht="24">
      <c r="B212" s="37">
        <v>205</v>
      </c>
      <c r="C212" s="38">
        <v>44062</v>
      </c>
      <c r="D212" s="39" t="s">
        <v>179</v>
      </c>
      <c r="E212" s="41" t="s">
        <v>216</v>
      </c>
      <c r="F212" s="41" t="s">
        <v>217</v>
      </c>
      <c r="G212" s="37" t="s">
        <v>218</v>
      </c>
      <c r="H212" s="41" t="s">
        <v>219</v>
      </c>
      <c r="I212" s="59">
        <v>150098.08</v>
      </c>
      <c r="J212" s="37"/>
    </row>
    <row r="213" spans="2:10" ht="24">
      <c r="B213" s="37">
        <v>206</v>
      </c>
      <c r="C213" s="38">
        <v>44018</v>
      </c>
      <c r="D213" s="39" t="s">
        <v>179</v>
      </c>
      <c r="E213" s="41" t="s">
        <v>335</v>
      </c>
      <c r="F213" s="41" t="s">
        <v>549</v>
      </c>
      <c r="G213" s="37" t="s">
        <v>550</v>
      </c>
      <c r="H213" s="41" t="s">
        <v>551</v>
      </c>
      <c r="I213" s="59">
        <v>2590</v>
      </c>
      <c r="J213" s="37"/>
    </row>
    <row r="214" spans="2:10" ht="24">
      <c r="B214" s="37">
        <v>207</v>
      </c>
      <c r="C214" s="38">
        <v>44061</v>
      </c>
      <c r="D214" s="39" t="s">
        <v>179</v>
      </c>
      <c r="E214" s="41" t="s">
        <v>314</v>
      </c>
      <c r="F214" s="44" t="s">
        <v>259</v>
      </c>
      <c r="G214" s="37" t="s">
        <v>483</v>
      </c>
      <c r="H214" s="41" t="s">
        <v>484</v>
      </c>
      <c r="I214" s="59">
        <v>52394.03</v>
      </c>
      <c r="J214" s="37"/>
    </row>
    <row r="215" spans="2:10" ht="60">
      <c r="B215" s="37">
        <v>208</v>
      </c>
      <c r="C215" s="38">
        <v>44067</v>
      </c>
      <c r="D215" s="39" t="s">
        <v>179</v>
      </c>
      <c r="E215" s="41" t="s">
        <v>552</v>
      </c>
      <c r="F215" s="41" t="s">
        <v>553</v>
      </c>
      <c r="G215" s="37" t="s">
        <v>554</v>
      </c>
      <c r="H215" s="41" t="s">
        <v>555</v>
      </c>
      <c r="I215" s="59">
        <v>31500</v>
      </c>
      <c r="J215" s="37"/>
    </row>
    <row r="216" spans="2:10" ht="36">
      <c r="B216" s="37">
        <v>209</v>
      </c>
      <c r="C216" s="38">
        <v>44064</v>
      </c>
      <c r="D216" s="39" t="s">
        <v>179</v>
      </c>
      <c r="E216" s="41" t="s">
        <v>250</v>
      </c>
      <c r="F216" s="41" t="s">
        <v>251</v>
      </c>
      <c r="G216" s="37" t="s">
        <v>556</v>
      </c>
      <c r="H216" s="41" t="s">
        <v>557</v>
      </c>
      <c r="I216" s="59">
        <v>91800</v>
      </c>
      <c r="J216" s="37"/>
    </row>
    <row r="217" spans="2:10" ht="24">
      <c r="B217" s="37">
        <v>210</v>
      </c>
      <c r="C217" s="38">
        <v>44007</v>
      </c>
      <c r="D217" s="39" t="s">
        <v>179</v>
      </c>
      <c r="E217" s="41" t="s">
        <v>294</v>
      </c>
      <c r="F217" s="41" t="s">
        <v>421</v>
      </c>
      <c r="G217" s="37" t="s">
        <v>422</v>
      </c>
      <c r="H217" s="41" t="s">
        <v>423</v>
      </c>
      <c r="I217" s="59">
        <v>66666.66</v>
      </c>
      <c r="J217" s="37"/>
    </row>
    <row r="218" spans="2:10" ht="36">
      <c r="B218" s="37">
        <v>211</v>
      </c>
      <c r="C218" s="46">
        <v>44060</v>
      </c>
      <c r="D218" s="39" t="s">
        <v>179</v>
      </c>
      <c r="E218" s="41" t="s">
        <v>264</v>
      </c>
      <c r="F218" s="41" t="s">
        <v>265</v>
      </c>
      <c r="G218" s="37" t="s">
        <v>359</v>
      </c>
      <c r="H218" s="41" t="s">
        <v>267</v>
      </c>
      <c r="I218" s="59">
        <v>51920</v>
      </c>
      <c r="J218" s="37"/>
    </row>
    <row r="219" spans="2:10" ht="36">
      <c r="B219" s="37">
        <v>212</v>
      </c>
      <c r="C219" s="38">
        <v>44068</v>
      </c>
      <c r="D219" s="39" t="s">
        <v>179</v>
      </c>
      <c r="E219" s="41" t="s">
        <v>180</v>
      </c>
      <c r="F219" s="44" t="s">
        <v>558</v>
      </c>
      <c r="G219" s="37" t="s">
        <v>559</v>
      </c>
      <c r="H219" s="41" t="s">
        <v>560</v>
      </c>
      <c r="I219" s="59">
        <v>811.67</v>
      </c>
      <c r="J219" s="37"/>
    </row>
    <row r="220" spans="2:10" ht="24">
      <c r="B220" s="37">
        <v>213</v>
      </c>
      <c r="C220" s="44">
        <v>44050</v>
      </c>
      <c r="D220" s="39" t="s">
        <v>179</v>
      </c>
      <c r="E220" s="41" t="s">
        <v>325</v>
      </c>
      <c r="F220" s="41" t="s">
        <v>326</v>
      </c>
      <c r="G220" s="37" t="s">
        <v>327</v>
      </c>
      <c r="H220" s="41" t="s">
        <v>328</v>
      </c>
      <c r="I220" s="59">
        <v>300</v>
      </c>
      <c r="J220" s="37"/>
    </row>
    <row r="221" spans="2:10" ht="48">
      <c r="B221" s="37">
        <v>214</v>
      </c>
      <c r="C221" s="44">
        <v>44064</v>
      </c>
      <c r="D221" s="39" t="s">
        <v>179</v>
      </c>
      <c r="E221" s="41" t="s">
        <v>320</v>
      </c>
      <c r="F221" s="41" t="s">
        <v>321</v>
      </c>
      <c r="G221" s="37" t="s">
        <v>322</v>
      </c>
      <c r="H221" s="41" t="s">
        <v>323</v>
      </c>
      <c r="I221" s="59">
        <v>33400.87</v>
      </c>
      <c r="J221" s="37"/>
    </row>
    <row r="222" spans="2:10" ht="36">
      <c r="B222" s="37">
        <v>215</v>
      </c>
      <c r="C222" s="38">
        <v>44067</v>
      </c>
      <c r="D222" s="39" t="s">
        <v>179</v>
      </c>
      <c r="E222" s="41" t="s">
        <v>331</v>
      </c>
      <c r="F222" s="41" t="s">
        <v>373</v>
      </c>
      <c r="G222" s="37" t="s">
        <v>374</v>
      </c>
      <c r="H222" s="41" t="s">
        <v>375</v>
      </c>
      <c r="I222" s="59">
        <v>1700</v>
      </c>
      <c r="J222" s="37"/>
    </row>
    <row r="223" spans="2:10" ht="36">
      <c r="B223" s="37">
        <v>216</v>
      </c>
      <c r="C223" s="38">
        <v>44056</v>
      </c>
      <c r="D223" s="39" t="s">
        <v>179</v>
      </c>
      <c r="E223" s="41" t="s">
        <v>314</v>
      </c>
      <c r="F223" s="41" t="s">
        <v>259</v>
      </c>
      <c r="G223" s="37" t="s">
        <v>478</v>
      </c>
      <c r="H223" s="41" t="s">
        <v>37</v>
      </c>
      <c r="I223" s="59">
        <v>1167385.35</v>
      </c>
      <c r="J223" s="37"/>
    </row>
    <row r="224" spans="2:10" ht="48">
      <c r="B224" s="37">
        <v>217</v>
      </c>
      <c r="C224" s="38">
        <v>44069</v>
      </c>
      <c r="D224" s="39" t="s">
        <v>179</v>
      </c>
      <c r="E224" s="40" t="s">
        <v>275</v>
      </c>
      <c r="F224" s="41" t="s">
        <v>276</v>
      </c>
      <c r="G224" s="37" t="s">
        <v>277</v>
      </c>
      <c r="H224" s="41" t="s">
        <v>278</v>
      </c>
      <c r="I224" s="59">
        <v>5000</v>
      </c>
      <c r="J224" s="37"/>
    </row>
    <row r="225" spans="2:10" ht="36">
      <c r="B225" s="37">
        <v>218</v>
      </c>
      <c r="C225" s="38">
        <v>44067</v>
      </c>
      <c r="D225" s="39" t="s">
        <v>179</v>
      </c>
      <c r="E225" s="40" t="s">
        <v>258</v>
      </c>
      <c r="F225" s="41" t="s">
        <v>259</v>
      </c>
      <c r="G225" s="37" t="s">
        <v>260</v>
      </c>
      <c r="H225" s="41" t="s">
        <v>261</v>
      </c>
      <c r="I225" s="59">
        <v>804372.54</v>
      </c>
      <c r="J225" s="37"/>
    </row>
    <row r="226" spans="2:10" ht="60">
      <c r="B226" s="37">
        <v>219</v>
      </c>
      <c r="C226" s="44">
        <v>44067</v>
      </c>
      <c r="D226" s="39" t="s">
        <v>179</v>
      </c>
      <c r="E226" s="41" t="s">
        <v>220</v>
      </c>
      <c r="F226" s="41" t="s">
        <v>332</v>
      </c>
      <c r="G226" s="37" t="s">
        <v>487</v>
      </c>
      <c r="H226" s="41" t="s">
        <v>488</v>
      </c>
      <c r="I226" s="59">
        <v>101008.2</v>
      </c>
      <c r="J226" s="37"/>
    </row>
    <row r="227" spans="2:10" ht="48">
      <c r="B227" s="37">
        <v>220</v>
      </c>
      <c r="C227" s="38">
        <v>44069</v>
      </c>
      <c r="D227" s="39" t="s">
        <v>179</v>
      </c>
      <c r="E227" s="41" t="s">
        <v>271</v>
      </c>
      <c r="F227" s="41" t="s">
        <v>272</v>
      </c>
      <c r="G227" s="37" t="s">
        <v>273</v>
      </c>
      <c r="H227" s="41" t="s">
        <v>274</v>
      </c>
      <c r="I227" s="59">
        <v>7552.5</v>
      </c>
      <c r="J227" s="37"/>
    </row>
    <row r="228" spans="2:10" ht="24">
      <c r="B228" s="37">
        <v>221</v>
      </c>
      <c r="C228" s="38">
        <v>44069</v>
      </c>
      <c r="D228" s="39" t="s">
        <v>179</v>
      </c>
      <c r="E228" s="41" t="s">
        <v>339</v>
      </c>
      <c r="F228" s="41" t="s">
        <v>340</v>
      </c>
      <c r="G228" s="37" t="s">
        <v>341</v>
      </c>
      <c r="H228" s="41" t="s">
        <v>342</v>
      </c>
      <c r="I228" s="59">
        <v>2000</v>
      </c>
      <c r="J228" s="37"/>
    </row>
    <row r="229" spans="2:10" ht="24">
      <c r="B229" s="37">
        <v>222</v>
      </c>
      <c r="C229" s="38">
        <v>44070</v>
      </c>
      <c r="D229" s="39" t="s">
        <v>179</v>
      </c>
      <c r="E229" s="41" t="s">
        <v>561</v>
      </c>
      <c r="F229" s="41" t="s">
        <v>87</v>
      </c>
      <c r="G229" s="37" t="s">
        <v>562</v>
      </c>
      <c r="H229" s="41" t="s">
        <v>134</v>
      </c>
      <c r="I229" s="59">
        <v>16800</v>
      </c>
      <c r="J229" s="37"/>
    </row>
    <row r="230" spans="2:10" ht="24">
      <c r="B230" s="37">
        <v>223</v>
      </c>
      <c r="C230" s="38">
        <v>44070</v>
      </c>
      <c r="D230" s="39" t="s">
        <v>179</v>
      </c>
      <c r="E230" s="41" t="s">
        <v>236</v>
      </c>
      <c r="F230" s="41" t="s">
        <v>439</v>
      </c>
      <c r="G230" s="37" t="s">
        <v>440</v>
      </c>
      <c r="H230" s="41" t="s">
        <v>441</v>
      </c>
      <c r="I230" s="59">
        <v>88557.86</v>
      </c>
      <c r="J230" s="37"/>
    </row>
    <row r="231" spans="2:10" ht="24">
      <c r="B231" s="37">
        <v>224</v>
      </c>
      <c r="C231" s="38">
        <v>44070</v>
      </c>
      <c r="D231" s="39" t="s">
        <v>179</v>
      </c>
      <c r="E231" s="41" t="s">
        <v>561</v>
      </c>
      <c r="F231" s="41" t="s">
        <v>87</v>
      </c>
      <c r="G231" s="37" t="s">
        <v>563</v>
      </c>
      <c r="H231" s="41" t="s">
        <v>564</v>
      </c>
      <c r="I231" s="59">
        <v>4000</v>
      </c>
      <c r="J231" s="37"/>
    </row>
    <row r="232" spans="2:10" ht="24">
      <c r="B232" s="37">
        <v>225</v>
      </c>
      <c r="C232" s="38">
        <v>44070</v>
      </c>
      <c r="D232" s="39" t="s">
        <v>179</v>
      </c>
      <c r="E232" s="41" t="s">
        <v>331</v>
      </c>
      <c r="F232" s="41" t="s">
        <v>332</v>
      </c>
      <c r="G232" s="37" t="s">
        <v>333</v>
      </c>
      <c r="H232" s="41" t="s">
        <v>334</v>
      </c>
      <c r="I232" s="59">
        <v>81779.4</v>
      </c>
      <c r="J232" s="37"/>
    </row>
    <row r="233" spans="2:10" ht="48">
      <c r="B233" s="37">
        <v>226</v>
      </c>
      <c r="C233" s="38">
        <v>44021</v>
      </c>
      <c r="D233" s="39" t="s">
        <v>179</v>
      </c>
      <c r="E233" s="41" t="s">
        <v>195</v>
      </c>
      <c r="F233" s="41" t="s">
        <v>196</v>
      </c>
      <c r="G233" s="37" t="s">
        <v>197</v>
      </c>
      <c r="H233" s="41" t="s">
        <v>198</v>
      </c>
      <c r="I233" s="59">
        <v>2081.41</v>
      </c>
      <c r="J233" s="37"/>
    </row>
    <row r="234" spans="2:10" ht="48">
      <c r="B234" s="37">
        <v>227</v>
      </c>
      <c r="C234" s="44">
        <v>44071</v>
      </c>
      <c r="D234" s="39" t="s">
        <v>179</v>
      </c>
      <c r="E234" s="41" t="s">
        <v>290</v>
      </c>
      <c r="F234" s="41" t="s">
        <v>291</v>
      </c>
      <c r="G234" s="37" t="s">
        <v>292</v>
      </c>
      <c r="H234" s="41" t="s">
        <v>293</v>
      </c>
      <c r="I234" s="59">
        <v>4300</v>
      </c>
      <c r="J234" s="37"/>
    </row>
    <row r="235" spans="2:10" ht="36">
      <c r="B235" s="37">
        <v>228</v>
      </c>
      <c r="C235" s="52">
        <v>44074</v>
      </c>
      <c r="D235" s="39" t="s">
        <v>179</v>
      </c>
      <c r="E235" s="45" t="s">
        <v>184</v>
      </c>
      <c r="F235" s="45" t="s">
        <v>565</v>
      </c>
      <c r="G235" s="37" t="s">
        <v>566</v>
      </c>
      <c r="H235" s="45" t="s">
        <v>567</v>
      </c>
      <c r="I235" s="59">
        <v>22271.7</v>
      </c>
      <c r="J235" s="37"/>
    </row>
    <row r="236" spans="2:10" ht="48">
      <c r="B236" s="37">
        <v>229</v>
      </c>
      <c r="C236" s="38">
        <v>44070</v>
      </c>
      <c r="D236" s="39" t="s">
        <v>179</v>
      </c>
      <c r="E236" s="41" t="s">
        <v>413</v>
      </c>
      <c r="F236" s="41" t="s">
        <v>414</v>
      </c>
      <c r="G236" s="37" t="s">
        <v>415</v>
      </c>
      <c r="H236" s="41" t="s">
        <v>416</v>
      </c>
      <c r="I236" s="59">
        <v>19284.1</v>
      </c>
      <c r="J236" s="37"/>
    </row>
    <row r="237" spans="2:10" ht="36">
      <c r="B237" s="37">
        <v>230</v>
      </c>
      <c r="C237" s="44">
        <v>44071</v>
      </c>
      <c r="D237" s="39" t="s">
        <v>179</v>
      </c>
      <c r="E237" s="41" t="s">
        <v>376</v>
      </c>
      <c r="F237" s="41" t="s">
        <v>427</v>
      </c>
      <c r="G237" s="37" t="s">
        <v>378</v>
      </c>
      <c r="H237" s="41" t="s">
        <v>379</v>
      </c>
      <c r="I237" s="59">
        <v>143600</v>
      </c>
      <c r="J237" s="37"/>
    </row>
    <row r="238" spans="2:10" ht="36">
      <c r="B238" s="37">
        <v>231</v>
      </c>
      <c r="C238" s="38">
        <v>44074</v>
      </c>
      <c r="D238" s="39" t="s">
        <v>179</v>
      </c>
      <c r="E238" s="41" t="s">
        <v>254</v>
      </c>
      <c r="F238" s="41" t="s">
        <v>356</v>
      </c>
      <c r="G238" s="37" t="s">
        <v>357</v>
      </c>
      <c r="H238" s="41" t="s">
        <v>358</v>
      </c>
      <c r="I238" s="59">
        <v>2600</v>
      </c>
      <c r="J238" s="37"/>
    </row>
    <row r="239" spans="2:10" ht="36">
      <c r="B239" s="37">
        <v>232</v>
      </c>
      <c r="C239" s="38">
        <v>44069</v>
      </c>
      <c r="D239" s="39" t="s">
        <v>179</v>
      </c>
      <c r="E239" s="41" t="s">
        <v>311</v>
      </c>
      <c r="F239" s="41" t="s">
        <v>33</v>
      </c>
      <c r="G239" s="37" t="s">
        <v>329</v>
      </c>
      <c r="H239" s="41" t="s">
        <v>32</v>
      </c>
      <c r="I239" s="59">
        <f>11380.15*3.586</f>
        <v>40809.217899999996</v>
      </c>
      <c r="J239" s="37" t="s">
        <v>568</v>
      </c>
    </row>
    <row r="240" spans="2:10" ht="36">
      <c r="B240" s="37">
        <v>233</v>
      </c>
      <c r="C240" s="44">
        <v>44071</v>
      </c>
      <c r="D240" s="39" t="s">
        <v>179</v>
      </c>
      <c r="E240" s="41" t="s">
        <v>376</v>
      </c>
      <c r="F240" s="41" t="s">
        <v>427</v>
      </c>
      <c r="G240" s="37" t="s">
        <v>378</v>
      </c>
      <c r="H240" s="41" t="s">
        <v>379</v>
      </c>
      <c r="I240" s="59">
        <f>80247.13+63352.87</f>
        <v>143600</v>
      </c>
      <c r="J240" s="37"/>
    </row>
    <row r="241" spans="2:10" ht="36">
      <c r="B241" s="37">
        <v>234</v>
      </c>
      <c r="C241" s="38">
        <v>44069</v>
      </c>
      <c r="D241" s="39" t="s">
        <v>179</v>
      </c>
      <c r="E241" s="40" t="s">
        <v>180</v>
      </c>
      <c r="F241" s="41" t="s">
        <v>426</v>
      </c>
      <c r="G241" s="37" t="s">
        <v>181</v>
      </c>
      <c r="H241" s="41" t="s">
        <v>182</v>
      </c>
      <c r="I241" s="59">
        <f>891*3.586</f>
        <v>3195.1259999999997</v>
      </c>
      <c r="J241" s="37" t="s">
        <v>568</v>
      </c>
    </row>
    <row r="242" spans="2:10" ht="36">
      <c r="B242" s="37">
        <v>235</v>
      </c>
      <c r="C242" s="44">
        <v>44071</v>
      </c>
      <c r="D242" s="39" t="s">
        <v>179</v>
      </c>
      <c r="E242" s="41" t="s">
        <v>376</v>
      </c>
      <c r="F242" s="41" t="s">
        <v>427</v>
      </c>
      <c r="G242" s="37" t="s">
        <v>378</v>
      </c>
      <c r="H242" s="41" t="s">
        <v>379</v>
      </c>
      <c r="I242" s="59">
        <v>146370.33</v>
      </c>
      <c r="J242" s="37"/>
    </row>
    <row r="243" spans="2:10" ht="36">
      <c r="B243" s="37">
        <v>236</v>
      </c>
      <c r="C243" s="38">
        <v>44074</v>
      </c>
      <c r="D243" s="39" t="s">
        <v>179</v>
      </c>
      <c r="E243" s="41" t="s">
        <v>311</v>
      </c>
      <c r="F243" s="41" t="s">
        <v>33</v>
      </c>
      <c r="G243" s="37" t="s">
        <v>329</v>
      </c>
      <c r="H243" s="41" t="s">
        <v>32</v>
      </c>
      <c r="I243" s="59">
        <f>7603.65*3.547</f>
        <v>26970.14655</v>
      </c>
      <c r="J243" s="37" t="s">
        <v>569</v>
      </c>
    </row>
    <row r="244" spans="2:10" ht="36">
      <c r="B244" s="37">
        <v>237</v>
      </c>
      <c r="C244" s="38">
        <v>44074</v>
      </c>
      <c r="D244" s="39" t="s">
        <v>179</v>
      </c>
      <c r="E244" s="40" t="s">
        <v>180</v>
      </c>
      <c r="F244" s="41" t="s">
        <v>426</v>
      </c>
      <c r="G244" s="37" t="s">
        <v>181</v>
      </c>
      <c r="H244" s="41" t="s">
        <v>182</v>
      </c>
      <c r="I244" s="59">
        <f>594*3.547</f>
        <v>2106.918</v>
      </c>
      <c r="J244" s="37" t="s">
        <v>569</v>
      </c>
    </row>
    <row r="245" spans="2:10" ht="36">
      <c r="B245" s="37">
        <v>238</v>
      </c>
      <c r="C245" s="38">
        <v>44060</v>
      </c>
      <c r="D245" s="39" t="s">
        <v>179</v>
      </c>
      <c r="E245" s="41" t="s">
        <v>311</v>
      </c>
      <c r="F245" s="41" t="s">
        <v>417</v>
      </c>
      <c r="G245" s="37" t="s">
        <v>425</v>
      </c>
      <c r="H245" s="41" t="s">
        <v>419</v>
      </c>
      <c r="I245" s="59">
        <f>799*3.579</f>
        <v>2859.621</v>
      </c>
      <c r="J245" s="37" t="s">
        <v>570</v>
      </c>
    </row>
    <row r="246" spans="2:10" ht="24">
      <c r="B246" s="37">
        <v>239</v>
      </c>
      <c r="C246" s="38">
        <v>44043</v>
      </c>
      <c r="D246" s="39" t="s">
        <v>179</v>
      </c>
      <c r="E246" s="40" t="s">
        <v>335</v>
      </c>
      <c r="F246" s="41" t="s">
        <v>336</v>
      </c>
      <c r="G246" s="37" t="s">
        <v>337</v>
      </c>
      <c r="H246" s="41" t="s">
        <v>338</v>
      </c>
      <c r="I246" s="59">
        <v>2750</v>
      </c>
      <c r="J246" s="37"/>
    </row>
    <row r="247" spans="2:10" ht="84">
      <c r="B247" s="37">
        <v>240</v>
      </c>
      <c r="C247" s="36">
        <v>44075</v>
      </c>
      <c r="D247" s="39" t="s">
        <v>179</v>
      </c>
      <c r="E247" s="40" t="s">
        <v>184</v>
      </c>
      <c r="F247" s="41" t="s">
        <v>571</v>
      </c>
      <c r="G247" s="37" t="s">
        <v>572</v>
      </c>
      <c r="H247" s="41" t="s">
        <v>573</v>
      </c>
      <c r="I247" s="59">
        <v>19080.09</v>
      </c>
      <c r="J247" s="37"/>
    </row>
    <row r="248" spans="2:10" ht="48">
      <c r="B248" s="37">
        <v>241</v>
      </c>
      <c r="C248" s="38">
        <v>44071</v>
      </c>
      <c r="D248" s="39" t="s">
        <v>179</v>
      </c>
      <c r="E248" s="41" t="s">
        <v>220</v>
      </c>
      <c r="F248" s="41" t="s">
        <v>221</v>
      </c>
      <c r="G248" s="37" t="s">
        <v>432</v>
      </c>
      <c r="H248" s="41" t="s">
        <v>433</v>
      </c>
      <c r="I248" s="59">
        <v>47870.12</v>
      </c>
      <c r="J248" s="37"/>
    </row>
    <row r="249" spans="2:10" ht="24">
      <c r="B249" s="37">
        <v>242</v>
      </c>
      <c r="C249" s="38">
        <v>44075</v>
      </c>
      <c r="D249" s="39" t="s">
        <v>179</v>
      </c>
      <c r="E249" s="40" t="s">
        <v>297</v>
      </c>
      <c r="F249" s="45" t="s">
        <v>304</v>
      </c>
      <c r="G249" s="37" t="s">
        <v>305</v>
      </c>
      <c r="H249" s="41" t="s">
        <v>306</v>
      </c>
      <c r="I249" s="59">
        <v>3100</v>
      </c>
      <c r="J249" s="37"/>
    </row>
    <row r="250" spans="2:10" ht="36">
      <c r="B250" s="37">
        <v>243</v>
      </c>
      <c r="C250" s="38">
        <v>44074</v>
      </c>
      <c r="D250" s="39" t="s">
        <v>179</v>
      </c>
      <c r="E250" s="40" t="s">
        <v>509</v>
      </c>
      <c r="F250" s="41" t="s">
        <v>513</v>
      </c>
      <c r="G250" s="37" t="s">
        <v>514</v>
      </c>
      <c r="H250" s="41" t="s">
        <v>515</v>
      </c>
      <c r="I250" s="59">
        <v>18185.4</v>
      </c>
      <c r="J250" s="37"/>
    </row>
    <row r="251" spans="2:10" ht="36">
      <c r="B251" s="37">
        <v>244</v>
      </c>
      <c r="C251" s="38">
        <v>44068</v>
      </c>
      <c r="D251" s="39" t="s">
        <v>179</v>
      </c>
      <c r="E251" s="41" t="s">
        <v>250</v>
      </c>
      <c r="F251" s="41" t="s">
        <v>574</v>
      </c>
      <c r="G251" s="37" t="s">
        <v>575</v>
      </c>
      <c r="H251" s="41" t="s">
        <v>576</v>
      </c>
      <c r="I251" s="59">
        <v>850</v>
      </c>
      <c r="J251" s="37"/>
    </row>
    <row r="252" spans="2:10" ht="36">
      <c r="B252" s="37">
        <v>245</v>
      </c>
      <c r="C252" s="38">
        <v>44068</v>
      </c>
      <c r="D252" s="39" t="s">
        <v>179</v>
      </c>
      <c r="E252" s="41" t="s">
        <v>250</v>
      </c>
      <c r="F252" s="41" t="s">
        <v>574</v>
      </c>
      <c r="G252" s="37" t="s">
        <v>575</v>
      </c>
      <c r="H252" s="41" t="s">
        <v>576</v>
      </c>
      <c r="I252" s="59">
        <v>600</v>
      </c>
      <c r="J252" s="37"/>
    </row>
    <row r="253" spans="2:10" ht="36">
      <c r="B253" s="37">
        <v>246</v>
      </c>
      <c r="C253" s="38">
        <v>44068</v>
      </c>
      <c r="D253" s="39" t="s">
        <v>179</v>
      </c>
      <c r="E253" s="41" t="s">
        <v>250</v>
      </c>
      <c r="F253" s="45" t="s">
        <v>301</v>
      </c>
      <c r="G253" s="37" t="s">
        <v>302</v>
      </c>
      <c r="H253" s="41" t="s">
        <v>303</v>
      </c>
      <c r="I253" s="59">
        <v>485</v>
      </c>
      <c r="J253" s="37"/>
    </row>
    <row r="254" spans="2:10" ht="36">
      <c r="B254" s="37">
        <v>247</v>
      </c>
      <c r="C254" s="38">
        <v>44068</v>
      </c>
      <c r="D254" s="39" t="s">
        <v>179</v>
      </c>
      <c r="E254" s="41" t="s">
        <v>250</v>
      </c>
      <c r="F254" s="41" t="s">
        <v>574</v>
      </c>
      <c r="G254" s="37" t="s">
        <v>575</v>
      </c>
      <c r="H254" s="41" t="s">
        <v>576</v>
      </c>
      <c r="I254" s="59">
        <v>600</v>
      </c>
      <c r="J254" s="37"/>
    </row>
    <row r="255" spans="2:10" ht="48">
      <c r="B255" s="37">
        <v>248</v>
      </c>
      <c r="C255" s="38">
        <v>44074</v>
      </c>
      <c r="D255" s="39" t="s">
        <v>179</v>
      </c>
      <c r="E255" s="41" t="s">
        <v>271</v>
      </c>
      <c r="F255" s="41" t="s">
        <v>577</v>
      </c>
      <c r="G255" s="37" t="s">
        <v>578</v>
      </c>
      <c r="H255" s="41" t="s">
        <v>579</v>
      </c>
      <c r="I255" s="59">
        <v>187.1</v>
      </c>
      <c r="J255" s="37"/>
    </row>
    <row r="256" spans="2:10" ht="36">
      <c r="B256" s="37">
        <v>249</v>
      </c>
      <c r="C256" s="38">
        <v>44043</v>
      </c>
      <c r="D256" s="39" t="s">
        <v>179</v>
      </c>
      <c r="E256" s="41" t="s">
        <v>580</v>
      </c>
      <c r="F256" s="41" t="s">
        <v>18</v>
      </c>
      <c r="G256" s="37" t="s">
        <v>200</v>
      </c>
      <c r="H256" s="41" t="s">
        <v>201</v>
      </c>
      <c r="I256" s="59">
        <v>10000</v>
      </c>
      <c r="J256" s="37"/>
    </row>
    <row r="257" spans="2:10" ht="36">
      <c r="B257" s="37">
        <v>250</v>
      </c>
      <c r="C257" s="38">
        <v>44067</v>
      </c>
      <c r="D257" s="39" t="s">
        <v>179</v>
      </c>
      <c r="E257" s="41" t="s">
        <v>258</v>
      </c>
      <c r="F257" s="41" t="s">
        <v>259</v>
      </c>
      <c r="G257" s="37" t="s">
        <v>262</v>
      </c>
      <c r="H257" s="41" t="s">
        <v>263</v>
      </c>
      <c r="I257" s="59">
        <v>27204.62</v>
      </c>
      <c r="J257" s="37"/>
    </row>
    <row r="258" spans="2:10" ht="36">
      <c r="B258" s="37">
        <v>251</v>
      </c>
      <c r="C258" s="38">
        <v>44071</v>
      </c>
      <c r="D258" s="39" t="s">
        <v>179</v>
      </c>
      <c r="E258" s="41" t="s">
        <v>331</v>
      </c>
      <c r="F258" s="41" t="s">
        <v>332</v>
      </c>
      <c r="G258" s="37" t="s">
        <v>485</v>
      </c>
      <c r="H258" s="41" t="s">
        <v>486</v>
      </c>
      <c r="I258" s="59">
        <v>63594</v>
      </c>
      <c r="J258" s="37"/>
    </row>
    <row r="259" spans="2:10" ht="24">
      <c r="B259" s="37">
        <v>252</v>
      </c>
      <c r="C259" s="38">
        <v>44062</v>
      </c>
      <c r="D259" s="39" t="s">
        <v>179</v>
      </c>
      <c r="E259" s="41" t="s">
        <v>395</v>
      </c>
      <c r="F259" s="41" t="s">
        <v>348</v>
      </c>
      <c r="G259" s="37" t="s">
        <v>349</v>
      </c>
      <c r="H259" s="41" t="s">
        <v>350</v>
      </c>
      <c r="I259" s="59">
        <f>400200.82*3.564</f>
        <v>1426315.72248</v>
      </c>
      <c r="J259" s="37" t="s">
        <v>581</v>
      </c>
    </row>
    <row r="260" spans="2:10" ht="24">
      <c r="B260" s="37">
        <v>253</v>
      </c>
      <c r="C260" s="38">
        <v>44062</v>
      </c>
      <c r="D260" s="39" t="s">
        <v>179</v>
      </c>
      <c r="E260" s="41" t="s">
        <v>343</v>
      </c>
      <c r="F260" s="41" t="s">
        <v>344</v>
      </c>
      <c r="G260" s="37" t="s">
        <v>345</v>
      </c>
      <c r="H260" s="41" t="s">
        <v>346</v>
      </c>
      <c r="I260" s="59">
        <f>166968.45*3.564</f>
        <v>595075.5558000001</v>
      </c>
      <c r="J260" s="37" t="s">
        <v>581</v>
      </c>
    </row>
    <row r="261" spans="2:10" ht="24">
      <c r="B261" s="37">
        <v>254</v>
      </c>
      <c r="C261" s="38">
        <v>44062</v>
      </c>
      <c r="D261" s="39" t="s">
        <v>179</v>
      </c>
      <c r="E261" s="41" t="s">
        <v>343</v>
      </c>
      <c r="F261" s="41" t="s">
        <v>344</v>
      </c>
      <c r="G261" s="37" t="s">
        <v>345</v>
      </c>
      <c r="H261" s="41" t="s">
        <v>346</v>
      </c>
      <c r="I261" s="59">
        <f>166968.45*3.564</f>
        <v>595075.5558000001</v>
      </c>
      <c r="J261" s="37" t="s">
        <v>581</v>
      </c>
    </row>
    <row r="262" spans="2:10" ht="24">
      <c r="B262" s="37">
        <v>255</v>
      </c>
      <c r="C262" s="38">
        <v>44062</v>
      </c>
      <c r="D262" s="39" t="s">
        <v>179</v>
      </c>
      <c r="E262" s="41" t="s">
        <v>395</v>
      </c>
      <c r="F262" s="41" t="s">
        <v>348</v>
      </c>
      <c r="G262" s="37" t="s">
        <v>349</v>
      </c>
      <c r="H262" s="41" t="s">
        <v>350</v>
      </c>
      <c r="I262" s="59">
        <f>400200.82*3.564</f>
        <v>1426315.72248</v>
      </c>
      <c r="J262" s="37" t="s">
        <v>581</v>
      </c>
    </row>
    <row r="263" spans="2:10" ht="36">
      <c r="B263" s="37">
        <v>256</v>
      </c>
      <c r="C263" s="38">
        <v>44050</v>
      </c>
      <c r="D263" s="39" t="s">
        <v>179</v>
      </c>
      <c r="E263" s="41" t="s">
        <v>184</v>
      </c>
      <c r="F263" s="41" t="s">
        <v>582</v>
      </c>
      <c r="G263" s="37" t="s">
        <v>583</v>
      </c>
      <c r="H263" s="41" t="s">
        <v>584</v>
      </c>
      <c r="I263" s="59">
        <v>2590.29</v>
      </c>
      <c r="J263" s="37"/>
    </row>
    <row r="264" spans="2:10" ht="36">
      <c r="B264" s="37">
        <v>257</v>
      </c>
      <c r="C264" s="36">
        <v>44078</v>
      </c>
      <c r="D264" s="39" t="s">
        <v>179</v>
      </c>
      <c r="E264" s="41" t="s">
        <v>184</v>
      </c>
      <c r="F264" s="41" t="s">
        <v>585</v>
      </c>
      <c r="G264" s="37" t="s">
        <v>586</v>
      </c>
      <c r="H264" s="41" t="s">
        <v>587</v>
      </c>
      <c r="I264" s="59">
        <v>7275.4</v>
      </c>
      <c r="J264" s="37"/>
    </row>
    <row r="265" spans="2:10" ht="36">
      <c r="B265" s="37">
        <v>258</v>
      </c>
      <c r="C265" s="38">
        <v>44077</v>
      </c>
      <c r="D265" s="39" t="s">
        <v>179</v>
      </c>
      <c r="E265" s="41" t="s">
        <v>493</v>
      </c>
      <c r="F265" s="41" t="s">
        <v>494</v>
      </c>
      <c r="G265" s="37" t="s">
        <v>495</v>
      </c>
      <c r="H265" s="41" t="s">
        <v>496</v>
      </c>
      <c r="I265" s="59">
        <v>3925.43</v>
      </c>
      <c r="J265" s="37"/>
    </row>
    <row r="266" spans="2:10" ht="36">
      <c r="B266" s="37">
        <v>259</v>
      </c>
      <c r="C266" s="52">
        <v>44078</v>
      </c>
      <c r="D266" s="39" t="s">
        <v>179</v>
      </c>
      <c r="E266" s="45" t="s">
        <v>184</v>
      </c>
      <c r="F266" s="45" t="s">
        <v>585</v>
      </c>
      <c r="G266" s="37" t="s">
        <v>586</v>
      </c>
      <c r="H266" s="45" t="s">
        <v>587</v>
      </c>
      <c r="I266" s="60">
        <v>1231.92</v>
      </c>
      <c r="J266" s="37"/>
    </row>
    <row r="267" spans="2:10" ht="36">
      <c r="B267" s="37">
        <v>260</v>
      </c>
      <c r="C267" s="38">
        <v>44077</v>
      </c>
      <c r="D267" s="39" t="s">
        <v>179</v>
      </c>
      <c r="E267" s="41" t="s">
        <v>493</v>
      </c>
      <c r="F267" s="41" t="s">
        <v>494</v>
      </c>
      <c r="G267" s="37" t="s">
        <v>588</v>
      </c>
      <c r="H267" s="41" t="s">
        <v>589</v>
      </c>
      <c r="I267" s="59">
        <v>8957.14</v>
      </c>
      <c r="J267" s="37"/>
    </row>
    <row r="268" spans="2:10" ht="36">
      <c r="B268" s="37">
        <v>261</v>
      </c>
      <c r="C268" s="38">
        <v>44077</v>
      </c>
      <c r="D268" s="39" t="s">
        <v>179</v>
      </c>
      <c r="E268" s="41" t="s">
        <v>493</v>
      </c>
      <c r="F268" s="41" t="s">
        <v>494</v>
      </c>
      <c r="G268" s="37" t="s">
        <v>495</v>
      </c>
      <c r="H268" s="41" t="s">
        <v>496</v>
      </c>
      <c r="I268" s="59">
        <v>3925.43</v>
      </c>
      <c r="J268" s="37"/>
    </row>
    <row r="269" spans="2:10" ht="36">
      <c r="B269" s="37">
        <v>262</v>
      </c>
      <c r="C269" s="38">
        <v>44077</v>
      </c>
      <c r="D269" s="39" t="s">
        <v>179</v>
      </c>
      <c r="E269" s="41" t="s">
        <v>493</v>
      </c>
      <c r="F269" s="41" t="s">
        <v>494</v>
      </c>
      <c r="G269" s="37" t="s">
        <v>588</v>
      </c>
      <c r="H269" s="41" t="s">
        <v>589</v>
      </c>
      <c r="I269" s="59">
        <v>8957.14</v>
      </c>
      <c r="J269" s="37"/>
    </row>
    <row r="270" spans="2:10" ht="108">
      <c r="B270" s="37">
        <v>263</v>
      </c>
      <c r="C270" s="44">
        <v>43983</v>
      </c>
      <c r="D270" s="39" t="s">
        <v>179</v>
      </c>
      <c r="E270" s="45" t="s">
        <v>184</v>
      </c>
      <c r="F270" s="41" t="s">
        <v>590</v>
      </c>
      <c r="G270" s="37" t="s">
        <v>591</v>
      </c>
      <c r="H270" s="41" t="s">
        <v>592</v>
      </c>
      <c r="I270" s="59">
        <v>9483.45</v>
      </c>
      <c r="J270" s="37"/>
    </row>
    <row r="271" spans="2:10" ht="108">
      <c r="B271" s="37">
        <v>264</v>
      </c>
      <c r="C271" s="44">
        <v>43994</v>
      </c>
      <c r="D271" s="39" t="s">
        <v>179</v>
      </c>
      <c r="E271" s="45" t="s">
        <v>184</v>
      </c>
      <c r="F271" s="41" t="s">
        <v>590</v>
      </c>
      <c r="G271" s="37" t="s">
        <v>591</v>
      </c>
      <c r="H271" s="41" t="s">
        <v>592</v>
      </c>
      <c r="I271" s="59">
        <v>8698.05</v>
      </c>
      <c r="J271" s="37"/>
    </row>
    <row r="272" spans="2:10" ht="84">
      <c r="B272" s="37">
        <v>265</v>
      </c>
      <c r="C272" s="36">
        <v>44081</v>
      </c>
      <c r="D272" s="39" t="s">
        <v>179</v>
      </c>
      <c r="E272" s="41" t="s">
        <v>184</v>
      </c>
      <c r="F272" s="41" t="s">
        <v>546</v>
      </c>
      <c r="G272" s="37" t="s">
        <v>547</v>
      </c>
      <c r="H272" s="41" t="s">
        <v>548</v>
      </c>
      <c r="I272" s="59">
        <v>47816.57</v>
      </c>
      <c r="J272" s="37"/>
    </row>
    <row r="273" spans="2:10" ht="36">
      <c r="B273" s="37">
        <v>266</v>
      </c>
      <c r="C273" s="38">
        <v>44050</v>
      </c>
      <c r="D273" s="39" t="s">
        <v>179</v>
      </c>
      <c r="E273" s="41" t="s">
        <v>184</v>
      </c>
      <c r="F273" s="41" t="s">
        <v>582</v>
      </c>
      <c r="G273" s="37" t="s">
        <v>583</v>
      </c>
      <c r="H273" s="41" t="s">
        <v>584</v>
      </c>
      <c r="I273" s="59">
        <v>19427.15</v>
      </c>
      <c r="J273" s="37"/>
    </row>
    <row r="274" spans="2:10" ht="36">
      <c r="B274" s="37">
        <v>267</v>
      </c>
      <c r="C274" s="38">
        <v>44077</v>
      </c>
      <c r="D274" s="39" t="s">
        <v>179</v>
      </c>
      <c r="E274" s="41" t="s">
        <v>493</v>
      </c>
      <c r="F274" s="41" t="s">
        <v>494</v>
      </c>
      <c r="G274" s="37" t="s">
        <v>588</v>
      </c>
      <c r="H274" s="41" t="s">
        <v>589</v>
      </c>
      <c r="I274" s="59">
        <v>8957.14</v>
      </c>
      <c r="J274" s="37"/>
    </row>
    <row r="275" spans="2:10" ht="48">
      <c r="B275" s="37">
        <v>268</v>
      </c>
      <c r="C275" s="38">
        <v>44075</v>
      </c>
      <c r="D275" s="39" t="s">
        <v>179</v>
      </c>
      <c r="E275" s="41" t="s">
        <v>224</v>
      </c>
      <c r="F275" s="41" t="s">
        <v>225</v>
      </c>
      <c r="G275" s="37" t="s">
        <v>226</v>
      </c>
      <c r="H275" s="41" t="s">
        <v>227</v>
      </c>
      <c r="I275" s="59">
        <v>2400</v>
      </c>
      <c r="J275" s="37"/>
    </row>
    <row r="276" spans="2:10" ht="36">
      <c r="B276" s="37">
        <v>269</v>
      </c>
      <c r="C276" s="38">
        <v>44070</v>
      </c>
      <c r="D276" s="39" t="s">
        <v>179</v>
      </c>
      <c r="E276" s="40" t="s">
        <v>258</v>
      </c>
      <c r="F276" s="41" t="s">
        <v>259</v>
      </c>
      <c r="G276" s="37" t="s">
        <v>260</v>
      </c>
      <c r="H276" s="41" t="s">
        <v>261</v>
      </c>
      <c r="I276" s="59">
        <v>831184.97</v>
      </c>
      <c r="J276" s="37"/>
    </row>
    <row r="277" spans="2:10" ht="36">
      <c r="B277" s="37">
        <v>270</v>
      </c>
      <c r="C277" s="38">
        <v>44068</v>
      </c>
      <c r="D277" s="39" t="s">
        <v>179</v>
      </c>
      <c r="E277" s="41" t="s">
        <v>250</v>
      </c>
      <c r="F277" s="45" t="s">
        <v>301</v>
      </c>
      <c r="G277" s="37" t="s">
        <v>302</v>
      </c>
      <c r="H277" s="41" t="s">
        <v>303</v>
      </c>
      <c r="I277" s="59">
        <v>4050.69</v>
      </c>
      <c r="J277" s="37"/>
    </row>
    <row r="278" spans="2:10" ht="48">
      <c r="B278" s="37">
        <v>271</v>
      </c>
      <c r="C278" s="38">
        <v>44081</v>
      </c>
      <c r="D278" s="39" t="s">
        <v>179</v>
      </c>
      <c r="E278" s="41" t="s">
        <v>180</v>
      </c>
      <c r="F278" s="41" t="s">
        <v>23</v>
      </c>
      <c r="G278" s="37" t="s">
        <v>313</v>
      </c>
      <c r="H278" s="41" t="s">
        <v>22</v>
      </c>
      <c r="I278" s="59">
        <v>5322.65</v>
      </c>
      <c r="J278" s="37"/>
    </row>
    <row r="279" spans="2:10" ht="36">
      <c r="B279" s="37">
        <v>272</v>
      </c>
      <c r="C279" s="38">
        <v>44068</v>
      </c>
      <c r="D279" s="39" t="s">
        <v>179</v>
      </c>
      <c r="E279" s="41" t="s">
        <v>250</v>
      </c>
      <c r="F279" s="45" t="s">
        <v>301</v>
      </c>
      <c r="G279" s="37" t="s">
        <v>302</v>
      </c>
      <c r="H279" s="41" t="s">
        <v>303</v>
      </c>
      <c r="I279" s="59">
        <v>3914.41</v>
      </c>
      <c r="J279" s="37"/>
    </row>
    <row r="280" spans="2:10" ht="36">
      <c r="B280" s="37">
        <v>273</v>
      </c>
      <c r="C280" s="46">
        <v>44081</v>
      </c>
      <c r="D280" s="39" t="s">
        <v>179</v>
      </c>
      <c r="E280" s="41" t="s">
        <v>294</v>
      </c>
      <c r="F280" s="44" t="s">
        <v>126</v>
      </c>
      <c r="G280" s="37" t="s">
        <v>295</v>
      </c>
      <c r="H280" s="41" t="s">
        <v>296</v>
      </c>
      <c r="I280" s="59">
        <v>4000</v>
      </c>
      <c r="J280" s="37"/>
    </row>
    <row r="281" spans="2:10" ht="36">
      <c r="B281" s="37">
        <v>274</v>
      </c>
      <c r="C281" s="38">
        <v>44068</v>
      </c>
      <c r="D281" s="39" t="s">
        <v>179</v>
      </c>
      <c r="E281" s="41" t="s">
        <v>250</v>
      </c>
      <c r="F281" s="45" t="s">
        <v>301</v>
      </c>
      <c r="G281" s="37" t="s">
        <v>302</v>
      </c>
      <c r="H281" s="41" t="s">
        <v>303</v>
      </c>
      <c r="I281" s="59">
        <v>485</v>
      </c>
      <c r="J281" s="37"/>
    </row>
    <row r="282" spans="2:10" ht="36">
      <c r="B282" s="37">
        <v>275</v>
      </c>
      <c r="C282" s="38">
        <v>44068</v>
      </c>
      <c r="D282" s="39" t="s">
        <v>179</v>
      </c>
      <c r="E282" s="41" t="s">
        <v>250</v>
      </c>
      <c r="F282" s="45" t="s">
        <v>301</v>
      </c>
      <c r="G282" s="37" t="s">
        <v>302</v>
      </c>
      <c r="H282" s="41" t="s">
        <v>303</v>
      </c>
      <c r="I282" s="59">
        <v>3598.97</v>
      </c>
      <c r="J282" s="37"/>
    </row>
    <row r="283" spans="2:10" ht="36">
      <c r="B283" s="37">
        <v>276</v>
      </c>
      <c r="C283" s="38">
        <v>44068</v>
      </c>
      <c r="D283" s="39" t="s">
        <v>179</v>
      </c>
      <c r="E283" s="41" t="s">
        <v>250</v>
      </c>
      <c r="F283" s="45" t="s">
        <v>301</v>
      </c>
      <c r="G283" s="37" t="s">
        <v>302</v>
      </c>
      <c r="H283" s="41" t="s">
        <v>303</v>
      </c>
      <c r="I283" s="59">
        <v>485</v>
      </c>
      <c r="J283" s="37"/>
    </row>
    <row r="284" spans="2:10" ht="36">
      <c r="B284" s="37">
        <v>277</v>
      </c>
      <c r="C284" s="48">
        <v>44068</v>
      </c>
      <c r="D284" s="39" t="s">
        <v>179</v>
      </c>
      <c r="E284" s="45" t="s">
        <v>250</v>
      </c>
      <c r="F284" s="45" t="s">
        <v>593</v>
      </c>
      <c r="G284" s="37" t="s">
        <v>302</v>
      </c>
      <c r="H284" s="45" t="s">
        <v>303</v>
      </c>
      <c r="I284" s="60">
        <v>970</v>
      </c>
      <c r="J284" s="37"/>
    </row>
    <row r="285" spans="2:10" ht="36">
      <c r="B285" s="37">
        <v>278</v>
      </c>
      <c r="C285" s="38">
        <v>44068</v>
      </c>
      <c r="D285" s="39" t="s">
        <v>179</v>
      </c>
      <c r="E285" s="41" t="s">
        <v>250</v>
      </c>
      <c r="F285" s="45" t="s">
        <v>301</v>
      </c>
      <c r="G285" s="37" t="s">
        <v>302</v>
      </c>
      <c r="H285" s="41" t="s">
        <v>303</v>
      </c>
      <c r="I285" s="59">
        <v>1495</v>
      </c>
      <c r="J285" s="37"/>
    </row>
    <row r="286" spans="2:10" ht="48">
      <c r="B286" s="37">
        <v>279</v>
      </c>
      <c r="C286" s="38">
        <v>44082</v>
      </c>
      <c r="D286" s="39" t="s">
        <v>179</v>
      </c>
      <c r="E286" s="41" t="s">
        <v>380</v>
      </c>
      <c r="F286" s="41" t="s">
        <v>381</v>
      </c>
      <c r="G286" s="37" t="s">
        <v>382</v>
      </c>
      <c r="H286" s="41" t="s">
        <v>383</v>
      </c>
      <c r="I286" s="59">
        <f>52106.78+404.85</f>
        <v>52511.63</v>
      </c>
      <c r="J286" s="37"/>
    </row>
    <row r="287" spans="2:10" ht="36">
      <c r="B287" s="37">
        <v>280</v>
      </c>
      <c r="C287" s="38">
        <v>44077</v>
      </c>
      <c r="D287" s="39" t="s">
        <v>179</v>
      </c>
      <c r="E287" s="41" t="s">
        <v>250</v>
      </c>
      <c r="F287" s="41" t="s">
        <v>251</v>
      </c>
      <c r="G287" s="37" t="s">
        <v>556</v>
      </c>
      <c r="H287" s="41" t="s">
        <v>557</v>
      </c>
      <c r="I287" s="59">
        <v>61200</v>
      </c>
      <c r="J287" s="37"/>
    </row>
    <row r="288" spans="2:10" ht="108">
      <c r="B288" s="37">
        <v>281</v>
      </c>
      <c r="C288" s="44">
        <v>44082</v>
      </c>
      <c r="D288" s="39" t="s">
        <v>179</v>
      </c>
      <c r="E288" s="45" t="s">
        <v>184</v>
      </c>
      <c r="F288" s="41" t="s">
        <v>590</v>
      </c>
      <c r="G288" s="37" t="s">
        <v>591</v>
      </c>
      <c r="H288" s="41" t="s">
        <v>592</v>
      </c>
      <c r="I288" s="59">
        <v>12328.49</v>
      </c>
      <c r="J288" s="37"/>
    </row>
    <row r="289" spans="2:10" ht="48">
      <c r="B289" s="37">
        <v>282</v>
      </c>
      <c r="C289" s="38">
        <v>44071</v>
      </c>
      <c r="D289" s="39" t="s">
        <v>179</v>
      </c>
      <c r="E289" s="41" t="s">
        <v>282</v>
      </c>
      <c r="F289" s="41" t="s">
        <v>283</v>
      </c>
      <c r="G289" s="37" t="s">
        <v>284</v>
      </c>
      <c r="H289" s="41" t="s">
        <v>285</v>
      </c>
      <c r="I289" s="59">
        <v>3000</v>
      </c>
      <c r="J289" s="37"/>
    </row>
    <row r="290" spans="2:10" ht="36">
      <c r="B290" s="37">
        <v>283</v>
      </c>
      <c r="C290" s="38">
        <v>44068</v>
      </c>
      <c r="D290" s="39" t="s">
        <v>179</v>
      </c>
      <c r="E290" s="41" t="s">
        <v>250</v>
      </c>
      <c r="F290" s="45" t="s">
        <v>593</v>
      </c>
      <c r="G290" s="37" t="s">
        <v>302</v>
      </c>
      <c r="H290" s="41" t="s">
        <v>303</v>
      </c>
      <c r="I290" s="59">
        <v>7164.18</v>
      </c>
      <c r="J290" s="37"/>
    </row>
    <row r="291" spans="2:10" ht="60">
      <c r="B291" s="37">
        <v>284</v>
      </c>
      <c r="C291" s="36">
        <v>44083</v>
      </c>
      <c r="D291" s="39" t="s">
        <v>179</v>
      </c>
      <c r="E291" s="41" t="s">
        <v>184</v>
      </c>
      <c r="F291" s="41" t="s">
        <v>185</v>
      </c>
      <c r="G291" s="37" t="s">
        <v>186</v>
      </c>
      <c r="H291" s="41" t="s">
        <v>521</v>
      </c>
      <c r="I291" s="59">
        <v>41995.52</v>
      </c>
      <c r="J291" s="37"/>
    </row>
    <row r="292" spans="2:10" ht="36">
      <c r="B292" s="37">
        <v>285</v>
      </c>
      <c r="C292" s="48">
        <v>44068</v>
      </c>
      <c r="D292" s="39" t="s">
        <v>179</v>
      </c>
      <c r="E292" s="41" t="s">
        <v>250</v>
      </c>
      <c r="F292" s="45" t="s">
        <v>593</v>
      </c>
      <c r="G292" s="37" t="s">
        <v>302</v>
      </c>
      <c r="H292" s="45" t="s">
        <v>303</v>
      </c>
      <c r="I292" s="60">
        <v>4151.79</v>
      </c>
      <c r="J292" s="37"/>
    </row>
    <row r="293" spans="2:10" ht="36">
      <c r="B293" s="37">
        <v>286</v>
      </c>
      <c r="C293" s="48">
        <v>44068</v>
      </c>
      <c r="D293" s="39" t="s">
        <v>179</v>
      </c>
      <c r="E293" s="41" t="s">
        <v>250</v>
      </c>
      <c r="F293" s="45" t="s">
        <v>593</v>
      </c>
      <c r="G293" s="37" t="s">
        <v>302</v>
      </c>
      <c r="H293" s="45" t="s">
        <v>303</v>
      </c>
      <c r="I293" s="60">
        <v>3473.46</v>
      </c>
      <c r="J293" s="37"/>
    </row>
    <row r="294" spans="2:10" ht="36">
      <c r="B294" s="37">
        <v>287</v>
      </c>
      <c r="C294" s="48">
        <v>44075</v>
      </c>
      <c r="D294" s="39" t="s">
        <v>179</v>
      </c>
      <c r="E294" s="41" t="s">
        <v>250</v>
      </c>
      <c r="F294" s="45" t="s">
        <v>593</v>
      </c>
      <c r="G294" s="37" t="s">
        <v>302</v>
      </c>
      <c r="H294" s="45" t="s">
        <v>303</v>
      </c>
      <c r="I294" s="60">
        <v>485</v>
      </c>
      <c r="J294" s="37"/>
    </row>
    <row r="295" spans="2:10" ht="36">
      <c r="B295" s="37">
        <v>288</v>
      </c>
      <c r="C295" s="48">
        <v>44068</v>
      </c>
      <c r="D295" s="39" t="s">
        <v>179</v>
      </c>
      <c r="E295" s="41" t="s">
        <v>250</v>
      </c>
      <c r="F295" s="45" t="s">
        <v>593</v>
      </c>
      <c r="G295" s="37" t="s">
        <v>302</v>
      </c>
      <c r="H295" s="45" t="s">
        <v>303</v>
      </c>
      <c r="I295" s="60">
        <v>3739.61</v>
      </c>
      <c r="J295" s="37"/>
    </row>
    <row r="296" spans="2:10" ht="48">
      <c r="B296" s="37">
        <v>289</v>
      </c>
      <c r="C296" s="38">
        <v>44082</v>
      </c>
      <c r="D296" s="39" t="s">
        <v>179</v>
      </c>
      <c r="E296" s="41" t="s">
        <v>224</v>
      </c>
      <c r="F296" s="41" t="s">
        <v>384</v>
      </c>
      <c r="G296" s="37" t="s">
        <v>385</v>
      </c>
      <c r="H296" s="41" t="s">
        <v>386</v>
      </c>
      <c r="I296" s="59">
        <v>2400</v>
      </c>
      <c r="J296" s="37"/>
    </row>
    <row r="297" spans="2:10" ht="36">
      <c r="B297" s="37">
        <v>290</v>
      </c>
      <c r="C297" s="48">
        <v>44075</v>
      </c>
      <c r="D297" s="39" t="s">
        <v>179</v>
      </c>
      <c r="E297" s="41" t="s">
        <v>250</v>
      </c>
      <c r="F297" s="45" t="s">
        <v>593</v>
      </c>
      <c r="G297" s="37" t="s">
        <v>302</v>
      </c>
      <c r="H297" s="45" t="s">
        <v>303</v>
      </c>
      <c r="I297" s="60">
        <v>4260.96</v>
      </c>
      <c r="J297" s="37"/>
    </row>
    <row r="298" spans="2:10" ht="36">
      <c r="B298" s="37">
        <v>291</v>
      </c>
      <c r="C298" s="38">
        <v>44082</v>
      </c>
      <c r="D298" s="39" t="s">
        <v>179</v>
      </c>
      <c r="E298" s="41" t="s">
        <v>224</v>
      </c>
      <c r="F298" s="41" t="s">
        <v>387</v>
      </c>
      <c r="G298" s="37" t="s">
        <v>388</v>
      </c>
      <c r="H298" s="41" t="s">
        <v>389</v>
      </c>
      <c r="I298" s="59">
        <v>5400</v>
      </c>
      <c r="J298" s="37"/>
    </row>
    <row r="299" spans="2:10" ht="36">
      <c r="B299" s="37">
        <v>292</v>
      </c>
      <c r="C299" s="38">
        <v>44081</v>
      </c>
      <c r="D299" s="39" t="s">
        <v>179</v>
      </c>
      <c r="E299" s="41" t="s">
        <v>594</v>
      </c>
      <c r="F299" s="41" t="s">
        <v>105</v>
      </c>
      <c r="G299" s="37" t="s">
        <v>595</v>
      </c>
      <c r="H299" s="41" t="s">
        <v>596</v>
      </c>
      <c r="I299" s="59">
        <v>114000</v>
      </c>
      <c r="J299" s="37"/>
    </row>
    <row r="300" spans="2:10" ht="36">
      <c r="B300" s="37">
        <v>293</v>
      </c>
      <c r="C300" s="44">
        <v>44082</v>
      </c>
      <c r="D300" s="39" t="s">
        <v>179</v>
      </c>
      <c r="E300" s="41" t="s">
        <v>240</v>
      </c>
      <c r="F300" s="41" t="s">
        <v>597</v>
      </c>
      <c r="G300" s="37" t="s">
        <v>598</v>
      </c>
      <c r="H300" s="41" t="s">
        <v>599</v>
      </c>
      <c r="I300" s="59">
        <v>33000.05</v>
      </c>
      <c r="J300" s="37"/>
    </row>
    <row r="301" spans="2:10" ht="36">
      <c r="B301" s="37">
        <v>294</v>
      </c>
      <c r="C301" s="38">
        <v>44067</v>
      </c>
      <c r="D301" s="39" t="s">
        <v>179</v>
      </c>
      <c r="E301" s="41" t="s">
        <v>258</v>
      </c>
      <c r="F301" s="41" t="s">
        <v>259</v>
      </c>
      <c r="G301" s="37" t="s">
        <v>262</v>
      </c>
      <c r="H301" s="41" t="s">
        <v>263</v>
      </c>
      <c r="I301" s="59">
        <v>28111.11</v>
      </c>
      <c r="J301" s="37"/>
    </row>
    <row r="302" spans="2:10" ht="36">
      <c r="B302" s="37">
        <v>295</v>
      </c>
      <c r="C302" s="38">
        <v>44074</v>
      </c>
      <c r="D302" s="39" t="s">
        <v>179</v>
      </c>
      <c r="E302" s="41" t="s">
        <v>580</v>
      </c>
      <c r="F302" s="41" t="s">
        <v>18</v>
      </c>
      <c r="G302" s="37" t="s">
        <v>200</v>
      </c>
      <c r="H302" s="41" t="s">
        <v>201</v>
      </c>
      <c r="I302" s="59">
        <v>10000</v>
      </c>
      <c r="J302" s="37"/>
    </row>
    <row r="303" spans="2:10" ht="36">
      <c r="B303" s="37">
        <v>296</v>
      </c>
      <c r="C303" s="38">
        <v>44062</v>
      </c>
      <c r="D303" s="39" t="s">
        <v>179</v>
      </c>
      <c r="E303" s="41" t="s">
        <v>428</v>
      </c>
      <c r="F303" s="41" t="s">
        <v>429</v>
      </c>
      <c r="G303" s="37" t="s">
        <v>430</v>
      </c>
      <c r="H303" s="41" t="s">
        <v>431</v>
      </c>
      <c r="I303" s="59">
        <v>2350</v>
      </c>
      <c r="J303" s="37"/>
    </row>
    <row r="304" spans="2:10" ht="36">
      <c r="B304" s="37">
        <v>297</v>
      </c>
      <c r="C304" s="38">
        <v>44077</v>
      </c>
      <c r="D304" s="39" t="s">
        <v>179</v>
      </c>
      <c r="E304" s="41" t="s">
        <v>258</v>
      </c>
      <c r="F304" s="41" t="s">
        <v>259</v>
      </c>
      <c r="G304" s="37" t="s">
        <v>318</v>
      </c>
      <c r="H304" s="41" t="s">
        <v>319</v>
      </c>
      <c r="I304" s="59">
        <v>50312.35</v>
      </c>
      <c r="J304" s="37"/>
    </row>
    <row r="305" spans="2:10" ht="24">
      <c r="B305" s="37">
        <v>298</v>
      </c>
      <c r="C305" s="38">
        <v>44070</v>
      </c>
      <c r="D305" s="39" t="s">
        <v>179</v>
      </c>
      <c r="E305" s="41" t="s">
        <v>600</v>
      </c>
      <c r="F305" s="41" t="s">
        <v>601</v>
      </c>
      <c r="G305" s="37" t="s">
        <v>602</v>
      </c>
      <c r="H305" s="41" t="s">
        <v>603</v>
      </c>
      <c r="I305" s="59">
        <v>1000</v>
      </c>
      <c r="J305" s="37"/>
    </row>
    <row r="306" spans="2:10" ht="48">
      <c r="B306" s="37">
        <v>299</v>
      </c>
      <c r="C306" s="38">
        <v>44075</v>
      </c>
      <c r="D306" s="39" t="s">
        <v>179</v>
      </c>
      <c r="E306" s="41" t="s">
        <v>314</v>
      </c>
      <c r="F306" s="41" t="s">
        <v>315</v>
      </c>
      <c r="G306" s="37" t="s">
        <v>316</v>
      </c>
      <c r="H306" s="41" t="s">
        <v>317</v>
      </c>
      <c r="I306" s="59">
        <v>40413.21</v>
      </c>
      <c r="J306" s="37"/>
    </row>
    <row r="307" spans="2:10" ht="48">
      <c r="B307" s="37">
        <v>300</v>
      </c>
      <c r="C307" s="38">
        <v>44081</v>
      </c>
      <c r="D307" s="39" t="s">
        <v>179</v>
      </c>
      <c r="E307" s="41" t="s">
        <v>220</v>
      </c>
      <c r="F307" s="41" t="s">
        <v>221</v>
      </c>
      <c r="G307" s="37" t="s">
        <v>222</v>
      </c>
      <c r="H307" s="41" t="s">
        <v>223</v>
      </c>
      <c r="I307" s="59">
        <v>45914.25</v>
      </c>
      <c r="J307" s="37"/>
    </row>
    <row r="308" spans="2:10" ht="24">
      <c r="B308" s="37">
        <v>301</v>
      </c>
      <c r="C308" s="38">
        <v>44068</v>
      </c>
      <c r="D308" s="39" t="s">
        <v>179</v>
      </c>
      <c r="E308" s="41" t="s">
        <v>250</v>
      </c>
      <c r="F308" s="41" t="s">
        <v>353</v>
      </c>
      <c r="G308" s="37" t="s">
        <v>438</v>
      </c>
      <c r="H308" s="41" t="s">
        <v>355</v>
      </c>
      <c r="I308" s="59">
        <v>1536.22</v>
      </c>
      <c r="J308" s="37"/>
    </row>
    <row r="309" spans="2:10" ht="36">
      <c r="B309" s="37">
        <v>302</v>
      </c>
      <c r="C309" s="38">
        <v>44083</v>
      </c>
      <c r="D309" s="39" t="s">
        <v>179</v>
      </c>
      <c r="E309" s="41" t="s">
        <v>311</v>
      </c>
      <c r="F309" s="41" t="s">
        <v>28</v>
      </c>
      <c r="G309" s="37" t="s">
        <v>26</v>
      </c>
      <c r="H309" s="41" t="s">
        <v>27</v>
      </c>
      <c r="I309" s="59">
        <v>75301.23</v>
      </c>
      <c r="J309" s="37"/>
    </row>
    <row r="310" spans="2:10" ht="48">
      <c r="B310" s="37">
        <v>303</v>
      </c>
      <c r="C310" s="38">
        <v>44082</v>
      </c>
      <c r="D310" s="39" t="s">
        <v>179</v>
      </c>
      <c r="E310" s="41" t="s">
        <v>224</v>
      </c>
      <c r="F310" s="41" t="s">
        <v>279</v>
      </c>
      <c r="G310" s="37" t="s">
        <v>280</v>
      </c>
      <c r="H310" s="41" t="s">
        <v>281</v>
      </c>
      <c r="I310" s="59">
        <v>5400</v>
      </c>
      <c r="J310" s="37"/>
    </row>
    <row r="311" spans="2:10" ht="36">
      <c r="B311" s="37">
        <v>304</v>
      </c>
      <c r="C311" s="38">
        <v>44081</v>
      </c>
      <c r="D311" s="39" t="s">
        <v>179</v>
      </c>
      <c r="E311" s="41" t="s">
        <v>250</v>
      </c>
      <c r="F311" s="41" t="s">
        <v>268</v>
      </c>
      <c r="G311" s="37" t="s">
        <v>269</v>
      </c>
      <c r="H311" s="41" t="s">
        <v>270</v>
      </c>
      <c r="I311" s="59">
        <v>3000</v>
      </c>
      <c r="J311" s="37"/>
    </row>
    <row r="312" spans="2:10" ht="24">
      <c r="B312" s="37">
        <v>305</v>
      </c>
      <c r="C312" s="38">
        <v>44083</v>
      </c>
      <c r="D312" s="39" t="s">
        <v>179</v>
      </c>
      <c r="E312" s="41" t="s">
        <v>240</v>
      </c>
      <c r="F312" s="41" t="s">
        <v>604</v>
      </c>
      <c r="G312" s="37" t="s">
        <v>605</v>
      </c>
      <c r="H312" s="41" t="s">
        <v>606</v>
      </c>
      <c r="I312" s="59">
        <v>16228.54</v>
      </c>
      <c r="J312" s="37"/>
    </row>
    <row r="313" spans="2:10" ht="36">
      <c r="B313" s="37">
        <v>306</v>
      </c>
      <c r="C313" s="38">
        <v>44077</v>
      </c>
      <c r="D313" s="39" t="s">
        <v>179</v>
      </c>
      <c r="E313" s="41" t="s">
        <v>254</v>
      </c>
      <c r="F313" s="41" t="s">
        <v>255</v>
      </c>
      <c r="G313" s="37" t="s">
        <v>256</v>
      </c>
      <c r="H313" s="41" t="s">
        <v>257</v>
      </c>
      <c r="I313" s="59">
        <v>2795</v>
      </c>
      <c r="J313" s="37"/>
    </row>
    <row r="314" spans="2:10" ht="24">
      <c r="B314" s="37">
        <v>307</v>
      </c>
      <c r="C314" s="38">
        <v>44081</v>
      </c>
      <c r="D314" s="39" t="s">
        <v>179</v>
      </c>
      <c r="E314" s="41" t="s">
        <v>286</v>
      </c>
      <c r="F314" s="41" t="s">
        <v>363</v>
      </c>
      <c r="G314" s="37" t="s">
        <v>364</v>
      </c>
      <c r="H314" s="41" t="s">
        <v>365</v>
      </c>
      <c r="I314" s="59">
        <v>3000</v>
      </c>
      <c r="J314" s="37"/>
    </row>
    <row r="315" spans="2:10" ht="84">
      <c r="B315" s="37">
        <v>308</v>
      </c>
      <c r="C315" s="36">
        <v>44088</v>
      </c>
      <c r="D315" s="39" t="s">
        <v>179</v>
      </c>
      <c r="E315" s="40" t="s">
        <v>184</v>
      </c>
      <c r="F315" s="41" t="s">
        <v>571</v>
      </c>
      <c r="G315" s="37" t="s">
        <v>572</v>
      </c>
      <c r="H315" s="41" t="s">
        <v>573</v>
      </c>
      <c r="I315" s="59">
        <v>51576.59</v>
      </c>
      <c r="J315" s="37"/>
    </row>
    <row r="316" spans="2:10" ht="36">
      <c r="B316" s="37">
        <v>309</v>
      </c>
      <c r="C316" s="38">
        <v>44084</v>
      </c>
      <c r="D316" s="39" t="s">
        <v>179</v>
      </c>
      <c r="E316" s="40" t="s">
        <v>180</v>
      </c>
      <c r="F316" s="41" t="s">
        <v>213</v>
      </c>
      <c r="G316" s="37" t="s">
        <v>214</v>
      </c>
      <c r="H316" s="41" t="s">
        <v>215</v>
      </c>
      <c r="I316" s="59">
        <v>31125.94</v>
      </c>
      <c r="J316" s="37"/>
    </row>
    <row r="317" spans="2:10" ht="36">
      <c r="B317" s="37">
        <v>310</v>
      </c>
      <c r="C317" s="38">
        <v>44085</v>
      </c>
      <c r="D317" s="39" t="s">
        <v>179</v>
      </c>
      <c r="E317" s="41" t="s">
        <v>180</v>
      </c>
      <c r="F317" s="41" t="s">
        <v>489</v>
      </c>
      <c r="G317" s="37" t="s">
        <v>490</v>
      </c>
      <c r="H317" s="41" t="s">
        <v>491</v>
      </c>
      <c r="I317" s="59">
        <v>2763.89</v>
      </c>
      <c r="J317" s="37"/>
    </row>
    <row r="318" spans="2:10" ht="24">
      <c r="B318" s="37">
        <v>311</v>
      </c>
      <c r="C318" s="38">
        <v>44078</v>
      </c>
      <c r="D318" s="39" t="s">
        <v>179</v>
      </c>
      <c r="E318" s="41" t="s">
        <v>250</v>
      </c>
      <c r="F318" s="41" t="s">
        <v>353</v>
      </c>
      <c r="G318" s="37" t="s">
        <v>438</v>
      </c>
      <c r="H318" s="41" t="s">
        <v>355</v>
      </c>
      <c r="I318" s="59">
        <v>672.6</v>
      </c>
      <c r="J318" s="37"/>
    </row>
    <row r="319" spans="2:10" ht="24">
      <c r="B319" s="37">
        <v>312</v>
      </c>
      <c r="C319" s="38">
        <v>44076</v>
      </c>
      <c r="D319" s="39" t="s">
        <v>179</v>
      </c>
      <c r="E319" s="41" t="s">
        <v>369</v>
      </c>
      <c r="F319" s="41" t="s">
        <v>370</v>
      </c>
      <c r="G319" s="37" t="s">
        <v>371</v>
      </c>
      <c r="H319" s="41" t="s">
        <v>372</v>
      </c>
      <c r="I319" s="59">
        <v>4300</v>
      </c>
      <c r="J319" s="37"/>
    </row>
    <row r="320" spans="2:10" ht="36">
      <c r="B320" s="37">
        <v>313</v>
      </c>
      <c r="C320" s="38">
        <v>44075</v>
      </c>
      <c r="D320" s="39" t="s">
        <v>179</v>
      </c>
      <c r="E320" s="41" t="s">
        <v>240</v>
      </c>
      <c r="F320" s="41" t="s">
        <v>108</v>
      </c>
      <c r="G320" s="37" t="s">
        <v>607</v>
      </c>
      <c r="H320" s="41" t="s">
        <v>608</v>
      </c>
      <c r="I320" s="59">
        <v>26600.07</v>
      </c>
      <c r="J320" s="37"/>
    </row>
    <row r="321" spans="2:10" ht="36">
      <c r="B321" s="37">
        <v>314</v>
      </c>
      <c r="C321" s="38">
        <v>44088</v>
      </c>
      <c r="D321" s="39" t="s">
        <v>179</v>
      </c>
      <c r="E321" s="41" t="s">
        <v>376</v>
      </c>
      <c r="F321" s="41" t="s">
        <v>541</v>
      </c>
      <c r="G321" s="37" t="s">
        <v>542</v>
      </c>
      <c r="H321" s="41" t="s">
        <v>543</v>
      </c>
      <c r="I321" s="59">
        <v>666.66</v>
      </c>
      <c r="J321" s="37"/>
    </row>
    <row r="322" spans="2:10" ht="36">
      <c r="B322" s="37">
        <v>315</v>
      </c>
      <c r="C322" s="38">
        <v>44082</v>
      </c>
      <c r="D322" s="39" t="s">
        <v>179</v>
      </c>
      <c r="E322" s="41" t="s">
        <v>376</v>
      </c>
      <c r="F322" s="41" t="s">
        <v>434</v>
      </c>
      <c r="G322" s="37" t="s">
        <v>435</v>
      </c>
      <c r="H322" s="41" t="s">
        <v>436</v>
      </c>
      <c r="I322" s="59">
        <v>54350.8</v>
      </c>
      <c r="J322" s="37"/>
    </row>
    <row r="323" spans="2:10" ht="36">
      <c r="B323" s="37">
        <v>316</v>
      </c>
      <c r="C323" s="38">
        <v>44038</v>
      </c>
      <c r="D323" s="39" t="s">
        <v>179</v>
      </c>
      <c r="E323" s="41" t="s">
        <v>232</v>
      </c>
      <c r="F323" s="41" t="s">
        <v>233</v>
      </c>
      <c r="G323" s="37" t="s">
        <v>234</v>
      </c>
      <c r="H323" s="41" t="s">
        <v>235</v>
      </c>
      <c r="I323" s="59">
        <v>11690</v>
      </c>
      <c r="J323" s="37"/>
    </row>
    <row r="324" spans="2:10" ht="24">
      <c r="B324" s="37">
        <v>317</v>
      </c>
      <c r="C324" s="38">
        <v>44069</v>
      </c>
      <c r="D324" s="39" t="s">
        <v>179</v>
      </c>
      <c r="E324" s="41" t="s">
        <v>250</v>
      </c>
      <c r="F324" s="41" t="s">
        <v>609</v>
      </c>
      <c r="G324" s="37" t="s">
        <v>610</v>
      </c>
      <c r="H324" s="41" t="s">
        <v>611</v>
      </c>
      <c r="I324" s="59">
        <f>230+200+200</f>
        <v>630</v>
      </c>
      <c r="J324" s="37"/>
    </row>
    <row r="325" spans="2:10" ht="24">
      <c r="B325" s="37">
        <v>318</v>
      </c>
      <c r="C325" s="38">
        <v>44083</v>
      </c>
      <c r="D325" s="39" t="s">
        <v>179</v>
      </c>
      <c r="E325" s="41" t="s">
        <v>314</v>
      </c>
      <c r="F325" s="44" t="s">
        <v>259</v>
      </c>
      <c r="G325" s="37" t="s">
        <v>483</v>
      </c>
      <c r="H325" s="41" t="s">
        <v>484</v>
      </c>
      <c r="I325" s="59">
        <v>54140.49</v>
      </c>
      <c r="J325" s="37"/>
    </row>
    <row r="326" spans="2:10" ht="24">
      <c r="B326" s="37">
        <v>319</v>
      </c>
      <c r="C326" s="38">
        <v>44069</v>
      </c>
      <c r="D326" s="39" t="s">
        <v>179</v>
      </c>
      <c r="E326" s="41" t="s">
        <v>250</v>
      </c>
      <c r="F326" s="41" t="s">
        <v>609</v>
      </c>
      <c r="G326" s="37" t="s">
        <v>610</v>
      </c>
      <c r="H326" s="41" t="s">
        <v>611</v>
      </c>
      <c r="I326" s="59">
        <f>400+160</f>
        <v>560</v>
      </c>
      <c r="J326" s="37"/>
    </row>
    <row r="327" spans="2:10" ht="24">
      <c r="B327" s="37">
        <v>320</v>
      </c>
      <c r="C327" s="38">
        <v>44082</v>
      </c>
      <c r="D327" s="39" t="s">
        <v>179</v>
      </c>
      <c r="E327" s="41" t="s">
        <v>250</v>
      </c>
      <c r="F327" s="41" t="s">
        <v>609</v>
      </c>
      <c r="G327" s="37" t="s">
        <v>610</v>
      </c>
      <c r="H327" s="41" t="s">
        <v>611</v>
      </c>
      <c r="I327" s="59">
        <f>150+150+230+50+230+100</f>
        <v>910</v>
      </c>
      <c r="J327" s="37"/>
    </row>
    <row r="328" spans="2:10" ht="60">
      <c r="B328" s="37">
        <v>321</v>
      </c>
      <c r="C328" s="44">
        <v>44071</v>
      </c>
      <c r="D328" s="39" t="s">
        <v>179</v>
      </c>
      <c r="E328" s="49" t="s">
        <v>612</v>
      </c>
      <c r="F328" s="50" t="s">
        <v>613</v>
      </c>
      <c r="G328" s="37" t="s">
        <v>614</v>
      </c>
      <c r="H328" s="51" t="s">
        <v>615</v>
      </c>
      <c r="I328" s="59">
        <v>81382.81</v>
      </c>
      <c r="J328" s="37"/>
    </row>
    <row r="329" spans="2:10" ht="60">
      <c r="B329" s="37">
        <v>322</v>
      </c>
      <c r="C329" s="38">
        <v>44076</v>
      </c>
      <c r="D329" s="39" t="s">
        <v>179</v>
      </c>
      <c r="E329" s="49" t="s">
        <v>612</v>
      </c>
      <c r="F329" s="50" t="s">
        <v>613</v>
      </c>
      <c r="G329" s="37" t="s">
        <v>616</v>
      </c>
      <c r="H329" s="51" t="s">
        <v>615</v>
      </c>
      <c r="I329" s="43" t="s">
        <v>617</v>
      </c>
      <c r="J329" s="37"/>
    </row>
    <row r="330" spans="2:10" ht="36">
      <c r="B330" s="37">
        <v>323</v>
      </c>
      <c r="C330" s="38">
        <v>44075</v>
      </c>
      <c r="D330" s="39" t="s">
        <v>179</v>
      </c>
      <c r="E330" s="40" t="s">
        <v>184</v>
      </c>
      <c r="F330" s="41" t="s">
        <v>618</v>
      </c>
      <c r="G330" s="37" t="s">
        <v>619</v>
      </c>
      <c r="H330" s="41" t="s">
        <v>620</v>
      </c>
      <c r="I330" s="59">
        <v>33182.1</v>
      </c>
      <c r="J330" s="37"/>
    </row>
    <row r="331" spans="2:10" ht="96">
      <c r="B331" s="37">
        <v>324</v>
      </c>
      <c r="C331" s="36">
        <v>44090</v>
      </c>
      <c r="D331" s="39" t="s">
        <v>179</v>
      </c>
      <c r="E331" s="41" t="s">
        <v>184</v>
      </c>
      <c r="F331" s="45" t="s">
        <v>140</v>
      </c>
      <c r="G331" s="37" t="s">
        <v>393</v>
      </c>
      <c r="H331" s="41" t="s">
        <v>394</v>
      </c>
      <c r="I331" s="59">
        <v>384153.59</v>
      </c>
      <c r="J331" s="37"/>
    </row>
    <row r="332" spans="2:10" ht="48">
      <c r="B332" s="37">
        <v>325</v>
      </c>
      <c r="C332" s="44">
        <v>44085</v>
      </c>
      <c r="D332" s="39" t="s">
        <v>179</v>
      </c>
      <c r="E332" s="41" t="s">
        <v>184</v>
      </c>
      <c r="F332" s="45" t="s">
        <v>123</v>
      </c>
      <c r="G332" s="37" t="s">
        <v>621</v>
      </c>
      <c r="H332" s="41" t="s">
        <v>622</v>
      </c>
      <c r="I332" s="59">
        <v>229915.05</v>
      </c>
      <c r="J332" s="37"/>
    </row>
    <row r="333" spans="2:10" ht="36">
      <c r="B333" s="37">
        <v>326</v>
      </c>
      <c r="C333" s="38">
        <v>44085</v>
      </c>
      <c r="D333" s="39" t="s">
        <v>179</v>
      </c>
      <c r="E333" s="41" t="s">
        <v>191</v>
      </c>
      <c r="F333" s="44" t="s">
        <v>192</v>
      </c>
      <c r="G333" s="37" t="s">
        <v>193</v>
      </c>
      <c r="H333" s="41" t="s">
        <v>194</v>
      </c>
      <c r="I333" s="59">
        <v>413</v>
      </c>
      <c r="J333" s="37"/>
    </row>
    <row r="334" spans="2:10" ht="48">
      <c r="B334" s="37">
        <v>327</v>
      </c>
      <c r="C334" s="38">
        <v>44088</v>
      </c>
      <c r="D334" s="39" t="s">
        <v>179</v>
      </c>
      <c r="E334" s="41" t="s">
        <v>184</v>
      </c>
      <c r="F334" s="41" t="s">
        <v>623</v>
      </c>
      <c r="G334" s="37" t="s">
        <v>624</v>
      </c>
      <c r="H334" s="41" t="s">
        <v>625</v>
      </c>
      <c r="I334" s="59">
        <v>8250</v>
      </c>
      <c r="J334" s="37"/>
    </row>
    <row r="335" spans="2:10" ht="24">
      <c r="B335" s="37">
        <v>328</v>
      </c>
      <c r="C335" s="38">
        <v>44058</v>
      </c>
      <c r="D335" s="39" t="s">
        <v>179</v>
      </c>
      <c r="E335" s="41" t="s">
        <v>343</v>
      </c>
      <c r="F335" s="41" t="s">
        <v>626</v>
      </c>
      <c r="G335" s="37" t="s">
        <v>345</v>
      </c>
      <c r="H335" s="41" t="s">
        <v>346</v>
      </c>
      <c r="I335" s="59">
        <f>166968.45*3.576</f>
        <v>597079.1772</v>
      </c>
      <c r="J335" s="37" t="s">
        <v>627</v>
      </c>
    </row>
    <row r="336" spans="2:10" ht="84">
      <c r="B336" s="37">
        <v>329</v>
      </c>
      <c r="C336" s="36">
        <v>44091</v>
      </c>
      <c r="D336" s="39" t="s">
        <v>179</v>
      </c>
      <c r="E336" s="41" t="s">
        <v>184</v>
      </c>
      <c r="F336" s="41" t="s">
        <v>546</v>
      </c>
      <c r="G336" s="37" t="s">
        <v>547</v>
      </c>
      <c r="H336" s="41" t="s">
        <v>548</v>
      </c>
      <c r="I336" s="59">
        <v>90735.58</v>
      </c>
      <c r="J336" s="37"/>
    </row>
    <row r="337" spans="2:10" ht="24">
      <c r="B337" s="37">
        <v>330</v>
      </c>
      <c r="C337" s="38">
        <v>44084</v>
      </c>
      <c r="D337" s="39" t="s">
        <v>179</v>
      </c>
      <c r="E337" s="41" t="s">
        <v>395</v>
      </c>
      <c r="F337" s="41" t="s">
        <v>348</v>
      </c>
      <c r="G337" s="37" t="s">
        <v>349</v>
      </c>
      <c r="H337" s="41" t="s">
        <v>350</v>
      </c>
      <c r="I337" s="59">
        <f>400200.82*3.543</f>
        <v>1417911.50526</v>
      </c>
      <c r="J337" s="37">
        <v>3.543</v>
      </c>
    </row>
    <row r="338" spans="2:10" ht="36">
      <c r="B338" s="37">
        <v>331</v>
      </c>
      <c r="C338" s="38">
        <v>44085</v>
      </c>
      <c r="D338" s="39" t="s">
        <v>179</v>
      </c>
      <c r="E338" s="41" t="s">
        <v>191</v>
      </c>
      <c r="F338" s="44" t="s">
        <v>192</v>
      </c>
      <c r="G338" s="37" t="s">
        <v>628</v>
      </c>
      <c r="H338" s="41" t="s">
        <v>194</v>
      </c>
      <c r="I338" s="59">
        <v>245.44</v>
      </c>
      <c r="J338" s="37"/>
    </row>
    <row r="339" spans="2:10" ht="36">
      <c r="B339" s="37">
        <v>332</v>
      </c>
      <c r="C339" s="38">
        <v>44090</v>
      </c>
      <c r="D339" s="39" t="s">
        <v>179</v>
      </c>
      <c r="E339" s="41" t="s">
        <v>331</v>
      </c>
      <c r="F339" s="41" t="s">
        <v>373</v>
      </c>
      <c r="G339" s="37" t="s">
        <v>374</v>
      </c>
      <c r="H339" s="41" t="s">
        <v>375</v>
      </c>
      <c r="I339" s="59">
        <v>1700</v>
      </c>
      <c r="J339" s="37"/>
    </row>
    <row r="340" spans="2:10" ht="24">
      <c r="B340" s="37">
        <v>333</v>
      </c>
      <c r="C340" s="38">
        <v>44090</v>
      </c>
      <c r="D340" s="39" t="s">
        <v>179</v>
      </c>
      <c r="E340" s="41" t="s">
        <v>216</v>
      </c>
      <c r="F340" s="41" t="s">
        <v>217</v>
      </c>
      <c r="G340" s="37" t="s">
        <v>218</v>
      </c>
      <c r="H340" s="41" t="s">
        <v>219</v>
      </c>
      <c r="I340" s="59">
        <v>150098.08</v>
      </c>
      <c r="J340" s="37"/>
    </row>
    <row r="341" spans="2:10" ht="36">
      <c r="B341" s="37">
        <v>334</v>
      </c>
      <c r="C341" s="38">
        <v>44091</v>
      </c>
      <c r="D341" s="39" t="s">
        <v>179</v>
      </c>
      <c r="E341" s="41" t="s">
        <v>629</v>
      </c>
      <c r="F341" s="41" t="s">
        <v>630</v>
      </c>
      <c r="G341" s="37" t="s">
        <v>631</v>
      </c>
      <c r="H341" s="41" t="s">
        <v>632</v>
      </c>
      <c r="I341" s="59">
        <v>395</v>
      </c>
      <c r="J341" s="37"/>
    </row>
    <row r="342" spans="2:10" ht="24">
      <c r="B342" s="37">
        <v>335</v>
      </c>
      <c r="C342" s="46">
        <v>44084</v>
      </c>
      <c r="D342" s="39" t="s">
        <v>179</v>
      </c>
      <c r="E342" s="41" t="s">
        <v>236</v>
      </c>
      <c r="F342" s="41" t="s">
        <v>633</v>
      </c>
      <c r="G342" s="37" t="s">
        <v>634</v>
      </c>
      <c r="H342" s="41" t="s">
        <v>635</v>
      </c>
      <c r="I342" s="59">
        <v>16418.14</v>
      </c>
      <c r="J342" s="37"/>
    </row>
    <row r="343" spans="2:10" ht="36">
      <c r="B343" s="37">
        <v>336</v>
      </c>
      <c r="C343" s="38">
        <v>44071</v>
      </c>
      <c r="D343" s="39" t="s">
        <v>179</v>
      </c>
      <c r="E343" s="45" t="s">
        <v>228</v>
      </c>
      <c r="F343" s="41" t="s">
        <v>229</v>
      </c>
      <c r="G343" s="37" t="s">
        <v>230</v>
      </c>
      <c r="H343" s="41" t="s">
        <v>231</v>
      </c>
      <c r="I343" s="59">
        <v>6625</v>
      </c>
      <c r="J343" s="37"/>
    </row>
    <row r="344" spans="2:10" ht="36">
      <c r="B344" s="37">
        <v>337</v>
      </c>
      <c r="C344" s="38">
        <v>44075</v>
      </c>
      <c r="D344" s="39" t="s">
        <v>179</v>
      </c>
      <c r="E344" s="41" t="s">
        <v>258</v>
      </c>
      <c r="F344" s="41" t="s">
        <v>259</v>
      </c>
      <c r="G344" s="37" t="s">
        <v>318</v>
      </c>
      <c r="H344" s="41" t="s">
        <v>319</v>
      </c>
      <c r="I344" s="59">
        <v>48689.37</v>
      </c>
      <c r="J344" s="37"/>
    </row>
    <row r="345" spans="2:10" ht="36">
      <c r="B345" s="37">
        <v>338</v>
      </c>
      <c r="C345" s="36">
        <v>44095</v>
      </c>
      <c r="D345" s="39" t="s">
        <v>179</v>
      </c>
      <c r="E345" s="45" t="s">
        <v>184</v>
      </c>
      <c r="F345" s="45" t="s">
        <v>585</v>
      </c>
      <c r="G345" s="37" t="s">
        <v>586</v>
      </c>
      <c r="H345" s="45" t="s">
        <v>587</v>
      </c>
      <c r="I345" s="60">
        <v>21423.61</v>
      </c>
      <c r="J345" s="37"/>
    </row>
    <row r="346" spans="2:10" ht="36">
      <c r="B346" s="37">
        <v>339</v>
      </c>
      <c r="C346" s="38">
        <v>44091</v>
      </c>
      <c r="D346" s="39" t="s">
        <v>179</v>
      </c>
      <c r="E346" s="41" t="s">
        <v>331</v>
      </c>
      <c r="F346" s="41" t="s">
        <v>332</v>
      </c>
      <c r="G346" s="37" t="s">
        <v>485</v>
      </c>
      <c r="H346" s="41" t="s">
        <v>486</v>
      </c>
      <c r="I346" s="59">
        <v>65713.8</v>
      </c>
      <c r="J346" s="37"/>
    </row>
    <row r="347" spans="2:10" ht="24">
      <c r="B347" s="37">
        <v>340</v>
      </c>
      <c r="C347" s="38">
        <v>44092</v>
      </c>
      <c r="D347" s="39" t="s">
        <v>179</v>
      </c>
      <c r="E347" s="41" t="s">
        <v>264</v>
      </c>
      <c r="F347" s="41" t="s">
        <v>360</v>
      </c>
      <c r="G347" s="37" t="s">
        <v>361</v>
      </c>
      <c r="H347" s="41" t="s">
        <v>362</v>
      </c>
      <c r="I347" s="59">
        <v>11129.39</v>
      </c>
      <c r="J347" s="37"/>
    </row>
    <row r="348" spans="2:10" ht="48">
      <c r="B348" s="37">
        <v>341</v>
      </c>
      <c r="C348" s="38">
        <v>44090</v>
      </c>
      <c r="D348" s="39" t="s">
        <v>179</v>
      </c>
      <c r="E348" s="41" t="s">
        <v>271</v>
      </c>
      <c r="F348" s="41" t="s">
        <v>577</v>
      </c>
      <c r="G348" s="37" t="s">
        <v>578</v>
      </c>
      <c r="H348" s="41" t="s">
        <v>579</v>
      </c>
      <c r="I348" s="59">
        <v>213.8</v>
      </c>
      <c r="J348" s="37"/>
    </row>
    <row r="349" spans="2:10" ht="48">
      <c r="B349" s="37">
        <v>342</v>
      </c>
      <c r="C349" s="38">
        <v>44069</v>
      </c>
      <c r="D349" s="39" t="s">
        <v>179</v>
      </c>
      <c r="E349" s="41" t="s">
        <v>271</v>
      </c>
      <c r="F349" s="41" t="s">
        <v>272</v>
      </c>
      <c r="G349" s="37" t="s">
        <v>273</v>
      </c>
      <c r="H349" s="41" t="s">
        <v>274</v>
      </c>
      <c r="I349" s="59">
        <v>96.5</v>
      </c>
      <c r="J349" s="37"/>
    </row>
    <row r="350" spans="2:10" ht="48">
      <c r="B350" s="37">
        <v>343</v>
      </c>
      <c r="C350" s="38">
        <v>44091</v>
      </c>
      <c r="D350" s="39" t="s">
        <v>179</v>
      </c>
      <c r="E350" s="41" t="s">
        <v>220</v>
      </c>
      <c r="F350" s="41" t="s">
        <v>221</v>
      </c>
      <c r="G350" s="37" t="s">
        <v>432</v>
      </c>
      <c r="H350" s="41" t="s">
        <v>433</v>
      </c>
      <c r="I350" s="59">
        <v>49465.81</v>
      </c>
      <c r="J350" s="37"/>
    </row>
    <row r="351" spans="2:10" ht="48">
      <c r="B351" s="37">
        <v>344</v>
      </c>
      <c r="C351" s="38">
        <v>44085</v>
      </c>
      <c r="D351" s="39" t="s">
        <v>179</v>
      </c>
      <c r="E351" s="41" t="s">
        <v>195</v>
      </c>
      <c r="F351" s="41" t="s">
        <v>196</v>
      </c>
      <c r="G351" s="37" t="s">
        <v>197</v>
      </c>
      <c r="H351" s="41" t="s">
        <v>198</v>
      </c>
      <c r="I351" s="59">
        <v>2081.41</v>
      </c>
      <c r="J351" s="37"/>
    </row>
    <row r="352" spans="2:10" ht="36">
      <c r="B352" s="37">
        <v>345</v>
      </c>
      <c r="C352" s="38">
        <v>44083</v>
      </c>
      <c r="D352" s="39" t="s">
        <v>179</v>
      </c>
      <c r="E352" s="41" t="s">
        <v>206</v>
      </c>
      <c r="F352" s="41" t="s">
        <v>207</v>
      </c>
      <c r="G352" s="37" t="s">
        <v>208</v>
      </c>
      <c r="H352" s="41" t="s">
        <v>209</v>
      </c>
      <c r="I352" s="59">
        <f>5985*3.537</f>
        <v>21168.945</v>
      </c>
      <c r="J352" s="37">
        <v>3.537</v>
      </c>
    </row>
    <row r="353" spans="2:10" ht="24">
      <c r="B353" s="37">
        <v>346</v>
      </c>
      <c r="C353" s="38">
        <v>44092</v>
      </c>
      <c r="D353" s="39" t="s">
        <v>179</v>
      </c>
      <c r="E353" s="41" t="s">
        <v>264</v>
      </c>
      <c r="F353" s="41" t="s">
        <v>360</v>
      </c>
      <c r="G353" s="37" t="s">
        <v>361</v>
      </c>
      <c r="H353" s="41" t="s">
        <v>362</v>
      </c>
      <c r="I353" s="59">
        <v>5588.22</v>
      </c>
      <c r="J353" s="37"/>
    </row>
    <row r="354" spans="2:10" ht="60">
      <c r="B354" s="37">
        <v>347</v>
      </c>
      <c r="C354" s="44">
        <v>44091</v>
      </c>
      <c r="D354" s="39" t="s">
        <v>179</v>
      </c>
      <c r="E354" s="41" t="s">
        <v>220</v>
      </c>
      <c r="F354" s="41" t="s">
        <v>332</v>
      </c>
      <c r="G354" s="37" t="s">
        <v>487</v>
      </c>
      <c r="H354" s="41" t="s">
        <v>636</v>
      </c>
      <c r="I354" s="59">
        <v>104375.14</v>
      </c>
      <c r="J354" s="37"/>
    </row>
    <row r="355" spans="2:10" ht="36">
      <c r="B355" s="37">
        <v>348</v>
      </c>
      <c r="C355" s="38">
        <v>44088</v>
      </c>
      <c r="D355" s="39" t="s">
        <v>179</v>
      </c>
      <c r="E355" s="41" t="s">
        <v>428</v>
      </c>
      <c r="F355" s="41" t="s">
        <v>429</v>
      </c>
      <c r="G355" s="37" t="s">
        <v>430</v>
      </c>
      <c r="H355" s="41" t="s">
        <v>431</v>
      </c>
      <c r="I355" s="59">
        <v>2350</v>
      </c>
      <c r="J355" s="37"/>
    </row>
    <row r="356" spans="2:10" ht="24">
      <c r="B356" s="37">
        <v>349</v>
      </c>
      <c r="C356" s="38">
        <v>44092</v>
      </c>
      <c r="D356" s="39" t="s">
        <v>179</v>
      </c>
      <c r="E356" s="41" t="s">
        <v>331</v>
      </c>
      <c r="F356" s="41" t="s">
        <v>332</v>
      </c>
      <c r="G356" s="37" t="s">
        <v>333</v>
      </c>
      <c r="H356" s="41" t="s">
        <v>334</v>
      </c>
      <c r="I356" s="43" t="s">
        <v>637</v>
      </c>
      <c r="J356" s="37"/>
    </row>
    <row r="357" spans="2:10" ht="24">
      <c r="B357" s="37">
        <v>350</v>
      </c>
      <c r="C357" s="38">
        <v>44081</v>
      </c>
      <c r="D357" s="39" t="s">
        <v>179</v>
      </c>
      <c r="E357" s="41" t="s">
        <v>236</v>
      </c>
      <c r="F357" s="41" t="s">
        <v>237</v>
      </c>
      <c r="G357" s="37" t="s">
        <v>638</v>
      </c>
      <c r="H357" s="41" t="s">
        <v>639</v>
      </c>
      <c r="I357" s="59">
        <v>1430</v>
      </c>
      <c r="J357" s="37"/>
    </row>
    <row r="358" spans="2:10" ht="24">
      <c r="B358" s="37">
        <v>351</v>
      </c>
      <c r="C358" s="38">
        <v>44083</v>
      </c>
      <c r="D358" s="39" t="s">
        <v>179</v>
      </c>
      <c r="E358" s="41" t="s">
        <v>442</v>
      </c>
      <c r="F358" s="41" t="s">
        <v>640</v>
      </c>
      <c r="G358" s="37" t="s">
        <v>641</v>
      </c>
      <c r="H358" s="41" t="s">
        <v>642</v>
      </c>
      <c r="I358" s="59">
        <v>221714.97</v>
      </c>
      <c r="J358" s="37"/>
    </row>
    <row r="359" spans="2:10" ht="60">
      <c r="B359" s="37">
        <v>352</v>
      </c>
      <c r="C359" s="36">
        <v>44096</v>
      </c>
      <c r="D359" s="39" t="s">
        <v>179</v>
      </c>
      <c r="E359" s="41" t="s">
        <v>184</v>
      </c>
      <c r="F359" s="41" t="s">
        <v>185</v>
      </c>
      <c r="G359" s="37" t="s">
        <v>186</v>
      </c>
      <c r="H359" s="41" t="s">
        <v>521</v>
      </c>
      <c r="I359" s="59">
        <v>140202.38</v>
      </c>
      <c r="J359" s="37"/>
    </row>
    <row r="360" spans="2:10" ht="36">
      <c r="B360" s="37">
        <v>353</v>
      </c>
      <c r="C360" s="38">
        <v>44090</v>
      </c>
      <c r="D360" s="39" t="s">
        <v>179</v>
      </c>
      <c r="E360" s="41" t="s">
        <v>250</v>
      </c>
      <c r="F360" s="41" t="s">
        <v>251</v>
      </c>
      <c r="G360" s="37" t="s">
        <v>252</v>
      </c>
      <c r="H360" s="41" t="s">
        <v>253</v>
      </c>
      <c r="I360" s="59">
        <v>55563.84</v>
      </c>
      <c r="J360" s="37"/>
    </row>
    <row r="361" spans="2:10" ht="84">
      <c r="B361" s="37">
        <v>354</v>
      </c>
      <c r="C361" s="38">
        <v>44096</v>
      </c>
      <c r="D361" s="39" t="s">
        <v>179</v>
      </c>
      <c r="E361" s="41" t="s">
        <v>275</v>
      </c>
      <c r="F361" s="41" t="s">
        <v>390</v>
      </c>
      <c r="G361" s="37" t="s">
        <v>391</v>
      </c>
      <c r="H361" s="41" t="s">
        <v>392</v>
      </c>
      <c r="I361" s="59">
        <v>3900</v>
      </c>
      <c r="J361" s="37"/>
    </row>
    <row r="362" spans="2:10" ht="24">
      <c r="B362" s="37">
        <v>355</v>
      </c>
      <c r="C362" s="38">
        <v>44096</v>
      </c>
      <c r="D362" s="39" t="s">
        <v>179</v>
      </c>
      <c r="E362" s="41" t="s">
        <v>202</v>
      </c>
      <c r="F362" s="41" t="s">
        <v>203</v>
      </c>
      <c r="G362" s="37" t="s">
        <v>204</v>
      </c>
      <c r="H362" s="41" t="s">
        <v>205</v>
      </c>
      <c r="I362" s="59">
        <v>8958.34</v>
      </c>
      <c r="J362" s="37"/>
    </row>
    <row r="363" spans="2:10" ht="24">
      <c r="B363" s="37">
        <v>356</v>
      </c>
      <c r="C363" s="38">
        <v>44007</v>
      </c>
      <c r="D363" s="39" t="s">
        <v>179</v>
      </c>
      <c r="E363" s="41" t="s">
        <v>294</v>
      </c>
      <c r="F363" s="41" t="s">
        <v>421</v>
      </c>
      <c r="G363" s="37" t="s">
        <v>422</v>
      </c>
      <c r="H363" s="41" t="s">
        <v>423</v>
      </c>
      <c r="I363" s="59">
        <v>66666.66</v>
      </c>
      <c r="J363" s="37"/>
    </row>
    <row r="364" spans="2:10" ht="36">
      <c r="B364" s="37">
        <v>357</v>
      </c>
      <c r="C364" s="36">
        <v>44097</v>
      </c>
      <c r="D364" s="39" t="s">
        <v>179</v>
      </c>
      <c r="E364" s="45" t="s">
        <v>184</v>
      </c>
      <c r="F364" s="45" t="s">
        <v>565</v>
      </c>
      <c r="G364" s="37" t="s">
        <v>566</v>
      </c>
      <c r="H364" s="45" t="s">
        <v>567</v>
      </c>
      <c r="I364" s="59">
        <v>193863.2</v>
      </c>
      <c r="J364" s="37"/>
    </row>
    <row r="365" spans="2:10" ht="36">
      <c r="B365" s="37">
        <v>358</v>
      </c>
      <c r="C365" s="38">
        <v>44082</v>
      </c>
      <c r="D365" s="39" t="s">
        <v>179</v>
      </c>
      <c r="E365" s="41" t="s">
        <v>232</v>
      </c>
      <c r="F365" s="41" t="s">
        <v>233</v>
      </c>
      <c r="G365" s="37" t="s">
        <v>234</v>
      </c>
      <c r="H365" s="41" t="s">
        <v>235</v>
      </c>
      <c r="I365" s="59">
        <v>10020</v>
      </c>
      <c r="J365" s="37"/>
    </row>
    <row r="366" spans="2:10" ht="24">
      <c r="B366" s="37">
        <v>359</v>
      </c>
      <c r="C366" s="38">
        <v>44095</v>
      </c>
      <c r="D366" s="39" t="s">
        <v>179</v>
      </c>
      <c r="E366" s="41" t="s">
        <v>236</v>
      </c>
      <c r="F366" s="41" t="s">
        <v>366</v>
      </c>
      <c r="G366" s="37" t="s">
        <v>367</v>
      </c>
      <c r="H366" s="41" t="s">
        <v>368</v>
      </c>
      <c r="I366" s="59">
        <v>8854.17</v>
      </c>
      <c r="J366" s="37"/>
    </row>
    <row r="367" spans="2:10" ht="36">
      <c r="B367" s="37">
        <v>360</v>
      </c>
      <c r="C367" s="38">
        <v>44097</v>
      </c>
      <c r="D367" s="39" t="s">
        <v>179</v>
      </c>
      <c r="E367" s="41" t="s">
        <v>311</v>
      </c>
      <c r="F367" s="41" t="s">
        <v>33</v>
      </c>
      <c r="G367" s="37" t="s">
        <v>329</v>
      </c>
      <c r="H367" s="41" t="s">
        <v>32</v>
      </c>
      <c r="I367" s="59">
        <f>7603.65*3.568</f>
        <v>27129.8232</v>
      </c>
      <c r="J367" s="37">
        <v>3.568</v>
      </c>
    </row>
    <row r="368" spans="2:10" ht="36">
      <c r="B368" s="37">
        <v>361</v>
      </c>
      <c r="C368" s="38">
        <v>44097</v>
      </c>
      <c r="D368" s="39" t="s">
        <v>179</v>
      </c>
      <c r="E368" s="40" t="s">
        <v>180</v>
      </c>
      <c r="F368" s="41" t="s">
        <v>426</v>
      </c>
      <c r="G368" s="37" t="s">
        <v>181</v>
      </c>
      <c r="H368" s="41" t="s">
        <v>182</v>
      </c>
      <c r="I368" s="59">
        <f>5943.568</f>
        <v>5943.568</v>
      </c>
      <c r="J368" s="37">
        <v>3.568</v>
      </c>
    </row>
    <row r="369" spans="2:10" ht="36">
      <c r="B369" s="37">
        <v>362</v>
      </c>
      <c r="C369" s="38">
        <v>44097</v>
      </c>
      <c r="D369" s="39" t="s">
        <v>179</v>
      </c>
      <c r="E369" s="41" t="s">
        <v>493</v>
      </c>
      <c r="F369" s="41" t="s">
        <v>494</v>
      </c>
      <c r="G369" s="37" t="s">
        <v>588</v>
      </c>
      <c r="H369" s="41" t="s">
        <v>589</v>
      </c>
      <c r="I369" s="59">
        <v>8957.14</v>
      </c>
      <c r="J369" s="37"/>
    </row>
    <row r="370" spans="2:10" ht="36">
      <c r="B370" s="37">
        <v>363</v>
      </c>
      <c r="C370" s="38">
        <v>44097</v>
      </c>
      <c r="D370" s="39" t="s">
        <v>179</v>
      </c>
      <c r="E370" s="41" t="s">
        <v>493</v>
      </c>
      <c r="F370" s="41" t="s">
        <v>494</v>
      </c>
      <c r="G370" s="37" t="s">
        <v>495</v>
      </c>
      <c r="H370" s="41" t="s">
        <v>496</v>
      </c>
      <c r="I370" s="59">
        <v>3925.43</v>
      </c>
      <c r="J370" s="37"/>
    </row>
    <row r="371" spans="2:10" ht="48">
      <c r="B371" s="37">
        <v>364</v>
      </c>
      <c r="C371" s="38">
        <v>44095</v>
      </c>
      <c r="D371" s="39" t="s">
        <v>179</v>
      </c>
      <c r="E371" s="41" t="s">
        <v>271</v>
      </c>
      <c r="F371" s="41" t="s">
        <v>272</v>
      </c>
      <c r="G371" s="37" t="s">
        <v>273</v>
      </c>
      <c r="H371" s="41" t="s">
        <v>274</v>
      </c>
      <c r="I371" s="59">
        <v>1577</v>
      </c>
      <c r="J371" s="37"/>
    </row>
    <row r="372" spans="2:10" ht="36">
      <c r="B372" s="37">
        <v>365</v>
      </c>
      <c r="C372" s="46">
        <v>44060</v>
      </c>
      <c r="D372" s="39" t="s">
        <v>179</v>
      </c>
      <c r="E372" s="41" t="s">
        <v>264</v>
      </c>
      <c r="F372" s="41" t="s">
        <v>265</v>
      </c>
      <c r="G372" s="37" t="s">
        <v>359</v>
      </c>
      <c r="H372" s="41" t="s">
        <v>267</v>
      </c>
      <c r="I372" s="59">
        <v>51920</v>
      </c>
      <c r="J372" s="37"/>
    </row>
    <row r="373" spans="2:10" ht="36">
      <c r="B373" s="37">
        <v>366</v>
      </c>
      <c r="C373" s="38">
        <v>44096</v>
      </c>
      <c r="D373" s="39" t="s">
        <v>179</v>
      </c>
      <c r="E373" s="41" t="s">
        <v>314</v>
      </c>
      <c r="F373" s="41" t="s">
        <v>259</v>
      </c>
      <c r="G373" s="37" t="s">
        <v>478</v>
      </c>
      <c r="H373" s="41" t="s">
        <v>37</v>
      </c>
      <c r="I373" s="59">
        <v>1206298.2</v>
      </c>
      <c r="J373" s="37"/>
    </row>
    <row r="374" spans="2:10" ht="48">
      <c r="B374" s="37">
        <v>367</v>
      </c>
      <c r="C374" s="44">
        <v>44097</v>
      </c>
      <c r="D374" s="39" t="s">
        <v>179</v>
      </c>
      <c r="E374" s="41" t="s">
        <v>290</v>
      </c>
      <c r="F374" s="41" t="s">
        <v>291</v>
      </c>
      <c r="G374" s="37" t="s">
        <v>292</v>
      </c>
      <c r="H374" s="41" t="s">
        <v>293</v>
      </c>
      <c r="I374" s="59">
        <v>4300</v>
      </c>
      <c r="J374" s="37"/>
    </row>
    <row r="375" spans="2:10" ht="48">
      <c r="B375" s="37">
        <v>368</v>
      </c>
      <c r="C375" s="41" t="s">
        <v>643</v>
      </c>
      <c r="D375" s="39" t="s">
        <v>179</v>
      </c>
      <c r="E375" s="41" t="s">
        <v>320</v>
      </c>
      <c r="F375" s="41" t="s">
        <v>321</v>
      </c>
      <c r="G375" s="37" t="s">
        <v>322</v>
      </c>
      <c r="H375" s="41" t="s">
        <v>323</v>
      </c>
      <c r="I375" s="59">
        <v>101388.76</v>
      </c>
      <c r="J375" s="37"/>
    </row>
    <row r="376" spans="2:10" ht="36">
      <c r="B376" s="37">
        <v>369</v>
      </c>
      <c r="C376" s="38">
        <v>44089</v>
      </c>
      <c r="D376" s="39" t="s">
        <v>179</v>
      </c>
      <c r="E376" s="40" t="s">
        <v>258</v>
      </c>
      <c r="F376" s="41" t="s">
        <v>259</v>
      </c>
      <c r="G376" s="37" t="s">
        <v>260</v>
      </c>
      <c r="H376" s="41" t="s">
        <v>261</v>
      </c>
      <c r="I376" s="59">
        <v>831184.97</v>
      </c>
      <c r="J376" s="37"/>
    </row>
    <row r="377" spans="2:10" ht="36">
      <c r="B377" s="37">
        <v>370</v>
      </c>
      <c r="C377" s="38">
        <v>44098</v>
      </c>
      <c r="D377" s="39" t="s">
        <v>179</v>
      </c>
      <c r="E377" s="41" t="s">
        <v>258</v>
      </c>
      <c r="F377" s="41" t="s">
        <v>259</v>
      </c>
      <c r="G377" s="37" t="s">
        <v>318</v>
      </c>
      <c r="H377" s="41" t="s">
        <v>319</v>
      </c>
      <c r="I377" s="59">
        <v>50312.35</v>
      </c>
      <c r="J377" s="37"/>
    </row>
    <row r="378" spans="2:10" ht="36">
      <c r="B378" s="37">
        <v>371</v>
      </c>
      <c r="C378" s="38">
        <v>44098</v>
      </c>
      <c r="D378" s="39" t="s">
        <v>179</v>
      </c>
      <c r="E378" s="41" t="s">
        <v>311</v>
      </c>
      <c r="F378" s="41" t="s">
        <v>33</v>
      </c>
      <c r="G378" s="37" t="s">
        <v>329</v>
      </c>
      <c r="H378" s="41" t="s">
        <v>32</v>
      </c>
      <c r="I378" s="59">
        <f>11504*3.592</f>
        <v>41322.368</v>
      </c>
      <c r="J378" s="37">
        <v>3.592</v>
      </c>
    </row>
    <row r="379" spans="2:10" ht="48">
      <c r="B379" s="37">
        <v>372</v>
      </c>
      <c r="C379" s="38">
        <v>44095</v>
      </c>
      <c r="D379" s="39" t="s">
        <v>179</v>
      </c>
      <c r="E379" s="41" t="s">
        <v>271</v>
      </c>
      <c r="F379" s="41" t="s">
        <v>272</v>
      </c>
      <c r="G379" s="37" t="s">
        <v>273</v>
      </c>
      <c r="H379" s="41" t="s">
        <v>274</v>
      </c>
      <c r="I379" s="59">
        <v>5382.95</v>
      </c>
      <c r="J379" s="37"/>
    </row>
    <row r="380" spans="2:10" ht="36">
      <c r="B380" s="37">
        <v>373</v>
      </c>
      <c r="C380" s="48">
        <v>44092</v>
      </c>
      <c r="D380" s="39" t="s">
        <v>179</v>
      </c>
      <c r="E380" s="41" t="s">
        <v>250</v>
      </c>
      <c r="F380" s="45" t="s">
        <v>593</v>
      </c>
      <c r="G380" s="37" t="s">
        <v>302</v>
      </c>
      <c r="H380" s="45" t="s">
        <v>303</v>
      </c>
      <c r="I380" s="47" t="s">
        <v>644</v>
      </c>
      <c r="J380" s="37"/>
    </row>
    <row r="381" spans="2:10" ht="96">
      <c r="B381" s="37">
        <v>374</v>
      </c>
      <c r="C381" s="44">
        <v>44099</v>
      </c>
      <c r="D381" s="39" t="s">
        <v>179</v>
      </c>
      <c r="E381" s="41" t="s">
        <v>184</v>
      </c>
      <c r="F381" s="41" t="s">
        <v>102</v>
      </c>
      <c r="G381" s="37" t="s">
        <v>544</v>
      </c>
      <c r="H381" s="41" t="s">
        <v>545</v>
      </c>
      <c r="I381" s="59">
        <v>9374.89</v>
      </c>
      <c r="J381" s="37"/>
    </row>
    <row r="382" spans="2:10" ht="36">
      <c r="B382" s="37">
        <v>375</v>
      </c>
      <c r="C382" s="38">
        <v>44097</v>
      </c>
      <c r="D382" s="39" t="s">
        <v>179</v>
      </c>
      <c r="E382" s="41" t="s">
        <v>240</v>
      </c>
      <c r="F382" s="41" t="s">
        <v>108</v>
      </c>
      <c r="G382" s="37" t="s">
        <v>607</v>
      </c>
      <c r="H382" s="41" t="s">
        <v>608</v>
      </c>
      <c r="I382" s="59">
        <v>37481.92</v>
      </c>
      <c r="J382" s="37"/>
    </row>
    <row r="383" spans="2:10" ht="36">
      <c r="B383" s="37">
        <v>376</v>
      </c>
      <c r="C383" s="38">
        <v>44096</v>
      </c>
      <c r="D383" s="39" t="s">
        <v>179</v>
      </c>
      <c r="E383" s="41" t="s">
        <v>184</v>
      </c>
      <c r="F383" s="41" t="s">
        <v>582</v>
      </c>
      <c r="G383" s="37" t="s">
        <v>583</v>
      </c>
      <c r="H383" s="41" t="s">
        <v>584</v>
      </c>
      <c r="I383" s="59">
        <v>36264.02</v>
      </c>
      <c r="J383" s="37"/>
    </row>
    <row r="384" spans="2:10" ht="36">
      <c r="B384" s="37">
        <v>377</v>
      </c>
      <c r="C384" s="48">
        <v>44092</v>
      </c>
      <c r="D384" s="39" t="s">
        <v>179</v>
      </c>
      <c r="E384" s="41" t="s">
        <v>250</v>
      </c>
      <c r="F384" s="45" t="s">
        <v>593</v>
      </c>
      <c r="G384" s="37" t="s">
        <v>302</v>
      </c>
      <c r="H384" s="45" t="s">
        <v>303</v>
      </c>
      <c r="I384" s="60">
        <v>650</v>
      </c>
      <c r="J384" s="37"/>
    </row>
    <row r="385" spans="2:10" ht="96">
      <c r="B385" s="37">
        <v>378</v>
      </c>
      <c r="C385" s="44">
        <v>44099</v>
      </c>
      <c r="D385" s="39" t="s">
        <v>179</v>
      </c>
      <c r="E385" s="41" t="s">
        <v>184</v>
      </c>
      <c r="F385" s="41" t="s">
        <v>102</v>
      </c>
      <c r="G385" s="37" t="s">
        <v>544</v>
      </c>
      <c r="H385" s="41" t="s">
        <v>545</v>
      </c>
      <c r="I385" s="59">
        <v>36327.7</v>
      </c>
      <c r="J385" s="37"/>
    </row>
    <row r="386" spans="2:10" ht="96">
      <c r="B386" s="37">
        <v>379</v>
      </c>
      <c r="C386" s="36">
        <v>44104</v>
      </c>
      <c r="D386" s="39" t="s">
        <v>179</v>
      </c>
      <c r="E386" s="41" t="s">
        <v>184</v>
      </c>
      <c r="F386" s="45" t="s">
        <v>140</v>
      </c>
      <c r="G386" s="37" t="s">
        <v>645</v>
      </c>
      <c r="H386" s="41" t="s">
        <v>394</v>
      </c>
      <c r="I386" s="59">
        <v>77758.67</v>
      </c>
      <c r="J386" s="37"/>
    </row>
    <row r="387" spans="2:10" ht="36">
      <c r="B387" s="37">
        <v>380</v>
      </c>
      <c r="C387" s="38">
        <v>44083</v>
      </c>
      <c r="D387" s="39" t="s">
        <v>179</v>
      </c>
      <c r="E387" s="41" t="s">
        <v>188</v>
      </c>
      <c r="F387" s="41" t="s">
        <v>463</v>
      </c>
      <c r="G387" s="37" t="s">
        <v>464</v>
      </c>
      <c r="H387" s="41" t="s">
        <v>465</v>
      </c>
      <c r="I387" s="59">
        <v>8525</v>
      </c>
      <c r="J387" s="37"/>
    </row>
    <row r="388" spans="2:10" ht="36">
      <c r="B388" s="37">
        <v>381</v>
      </c>
      <c r="C388" s="38">
        <v>44104</v>
      </c>
      <c r="D388" s="39" t="s">
        <v>179</v>
      </c>
      <c r="E388" s="41" t="s">
        <v>254</v>
      </c>
      <c r="F388" s="41" t="s">
        <v>356</v>
      </c>
      <c r="G388" s="37" t="s">
        <v>357</v>
      </c>
      <c r="H388" s="41" t="s">
        <v>358</v>
      </c>
      <c r="I388" s="59">
        <v>2600</v>
      </c>
      <c r="J388" s="37"/>
    </row>
    <row r="389" spans="2:10" ht="36">
      <c r="B389" s="37">
        <v>382</v>
      </c>
      <c r="C389" s="48">
        <v>44069</v>
      </c>
      <c r="D389" s="39" t="s">
        <v>179</v>
      </c>
      <c r="E389" s="41" t="s">
        <v>250</v>
      </c>
      <c r="F389" s="45" t="s">
        <v>593</v>
      </c>
      <c r="G389" s="37" t="s">
        <v>302</v>
      </c>
      <c r="H389" s="45" t="s">
        <v>303</v>
      </c>
      <c r="I389" s="60">
        <v>650</v>
      </c>
      <c r="J389" s="37"/>
    </row>
    <row r="390" spans="2:10" ht="36">
      <c r="B390" s="37">
        <v>383</v>
      </c>
      <c r="C390" s="38">
        <v>44102</v>
      </c>
      <c r="D390" s="39" t="s">
        <v>179</v>
      </c>
      <c r="E390" s="41" t="s">
        <v>254</v>
      </c>
      <c r="F390" s="41" t="s">
        <v>255</v>
      </c>
      <c r="G390" s="37" t="s">
        <v>256</v>
      </c>
      <c r="H390" s="41" t="s">
        <v>257</v>
      </c>
      <c r="I390" s="59">
        <v>2795</v>
      </c>
      <c r="J390" s="37"/>
    </row>
    <row r="392" ht="12.75">
      <c r="B392" s="61" t="s">
        <v>646</v>
      </c>
    </row>
    <row r="393" ht="12.75">
      <c r="B393" s="61" t="s">
        <v>647</v>
      </c>
    </row>
    <row r="394" ht="12.75">
      <c r="B394" s="61" t="s">
        <v>648</v>
      </c>
    </row>
    <row r="395" ht="12.75">
      <c r="B395" s="61" t="s">
        <v>649</v>
      </c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2020-10-18T06:13:43Z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