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0730" windowHeight="11160" tabRatio="759" activeTab="0"/>
  </bookViews>
  <sheets>
    <sheet name="OC Y OC 2018-2TRIMESTRE " sheetId="1" r:id="rId1"/>
    <sheet name="Penalidades-2 TRIMESTRE" sheetId="2" state="hidden" r:id="rId2"/>
    <sheet name="Conformidades-2 TRIMESTRE" sheetId="3" state="hidden" r:id="rId3"/>
  </sheets>
  <definedNames/>
  <calcPr fullCalcOnLoad="1"/>
</workbook>
</file>

<file path=xl/sharedStrings.xml><?xml version="1.0" encoding="utf-8"?>
<sst xmlns="http://schemas.openxmlformats.org/spreadsheetml/2006/main" count="3083" uniqueCount="1302">
  <si>
    <t>N°</t>
  </si>
  <si>
    <t>Empresa</t>
  </si>
  <si>
    <t>Periodo</t>
  </si>
  <si>
    <t>Nombre del Proveedor o Contratista</t>
  </si>
  <si>
    <t>RUC del Proveedor o Contratista</t>
  </si>
  <si>
    <t>ORDENES DE COMPRA Y SERVICIOS EMITIDAS</t>
  </si>
  <si>
    <t>Nro. de la Orden de Compra o Servicio</t>
  </si>
  <si>
    <t>Descripción de la contratación</t>
  </si>
  <si>
    <t>Lugar de compra o prestación de servicios</t>
  </si>
  <si>
    <t>Otra información relevante</t>
  </si>
  <si>
    <t>CORPAC S.A.</t>
  </si>
  <si>
    <t>DIMERC PERU S.A.C.</t>
  </si>
  <si>
    <t>TAI LOY S.A.</t>
  </si>
  <si>
    <t>V &amp; O VASVAL CONSULTORES Y ASESORES</t>
  </si>
  <si>
    <t>SAGA FALABELLA</t>
  </si>
  <si>
    <t>TELEFONICA DEL PERU S.A.A.</t>
  </si>
  <si>
    <t>INDENOVA SUCURSAL DEL PERU</t>
  </si>
  <si>
    <t>LUZ DEL SUR</t>
  </si>
  <si>
    <t>VELARDE HUAPAYA RICARDO LEON</t>
  </si>
  <si>
    <t>DELGADO BRACESCO IGNACIO</t>
  </si>
  <si>
    <t>CONQUISTADORES REAL SERVICE S.A.</t>
  </si>
  <si>
    <t>SERVICIOS GENERALES FELPAR S.A.C.</t>
  </si>
  <si>
    <t>IMPORTACIONES HIRAOKA S.A.C.</t>
  </si>
  <si>
    <t>CORPORACION SADCITEC  SAC</t>
  </si>
  <si>
    <t>GRUPO FERNELLY SAC</t>
  </si>
  <si>
    <t>COMERCIAL GIOVA S.A.</t>
  </si>
  <si>
    <t>OFICENTRO S.A.C.</t>
  </si>
  <si>
    <t>ALMACENERA MERCANTIL SOCIEDAD COMERCIAL DE RESPONSABILIDAD LIMITADA</t>
  </si>
  <si>
    <t>GACETA COMERCIAL S.A.</t>
  </si>
  <si>
    <t>ADUASOFT E.I.R.L.</t>
  </si>
  <si>
    <t>LIMA</t>
  </si>
  <si>
    <t>MANUEL OJEDA REPRESENTACIONES S.R.L.</t>
  </si>
  <si>
    <t>ENEL DISTRIBUCIÓN PERU S.A.A.</t>
  </si>
  <si>
    <t>SERVICIO DE TELEFONIA FIJA</t>
  </si>
  <si>
    <t>OC 203854</t>
  </si>
  <si>
    <t>OC 204249</t>
  </si>
  <si>
    <t>OC 204385</t>
  </si>
  <si>
    <t>OC 204395</t>
  </si>
  <si>
    <t>OC 204406</t>
  </si>
  <si>
    <t>OC 204432</t>
  </si>
  <si>
    <t>OC 204449</t>
  </si>
  <si>
    <t>OC 204459</t>
  </si>
  <si>
    <t>OC 204481</t>
  </si>
  <si>
    <t>OC 204492</t>
  </si>
  <si>
    <t>OC 204524</t>
  </si>
  <si>
    <t>OC 204660</t>
  </si>
  <si>
    <t>OC 204661</t>
  </si>
  <si>
    <t>OC 204663</t>
  </si>
  <si>
    <t>OC 204664</t>
  </si>
  <si>
    <t>OC 204665</t>
  </si>
  <si>
    <t>OC 204666</t>
  </si>
  <si>
    <t>OC 204667</t>
  </si>
  <si>
    <t>OC 204669</t>
  </si>
  <si>
    <t>OC 204670</t>
  </si>
  <si>
    <t>OC 204671</t>
  </si>
  <si>
    <t>OC 204673</t>
  </si>
  <si>
    <t>OC 204676</t>
  </si>
  <si>
    <t>OC 204678</t>
  </si>
  <si>
    <t>OC 204683</t>
  </si>
  <si>
    <t>OC 204684</t>
  </si>
  <si>
    <t>OC 204811</t>
  </si>
  <si>
    <t>OC 204817</t>
  </si>
  <si>
    <t>OC 204828</t>
  </si>
  <si>
    <t>OC 204830</t>
  </si>
  <si>
    <t>OC 204831</t>
  </si>
  <si>
    <t>OC 204849</t>
  </si>
  <si>
    <t>OC 204930</t>
  </si>
  <si>
    <t>OC 204932</t>
  </si>
  <si>
    <t>OC 204933</t>
  </si>
  <si>
    <t>OC 204940</t>
  </si>
  <si>
    <t>OC 204961</t>
  </si>
  <si>
    <t>OC 204976</t>
  </si>
  <si>
    <t>LAMBERTO DE LA BARRA DANIEL</t>
  </si>
  <si>
    <t>MORCOM INTERNATIONAL INC</t>
  </si>
  <si>
    <t>INVERSIONES MA CLAU E.I.R.L.</t>
  </si>
  <si>
    <t>INFINITEK S.A.C.</t>
  </si>
  <si>
    <t>ELEONOR E.I.R.L.</t>
  </si>
  <si>
    <t>GOOD &amp; GOOD SUMINISTROS E.I.R.L</t>
  </si>
  <si>
    <t>COMERCIAL TECNO TONER E.I.R.L.</t>
  </si>
  <si>
    <t>DESARROLLO COMERCIAL DESCO E.I.R.L.</t>
  </si>
  <si>
    <t>PROVEHUISA SAC</t>
  </si>
  <si>
    <t>DICOMET PERU S.A.C.</t>
  </si>
  <si>
    <t>CONSORCIO SAN CARLOS</t>
  </si>
  <si>
    <t>FASHION GOODS S.A.C.</t>
  </si>
  <si>
    <t>COPSDATA S.R.L.</t>
  </si>
  <si>
    <t>IMPRESIONES &amp; UTILES S.A.C.</t>
  </si>
  <si>
    <t>CYBREN DISTRIBUIDORES S.A.C.</t>
  </si>
  <si>
    <t>GRUPO MALJHAR S.A.C.</t>
  </si>
  <si>
    <t>SERVICIOS GIMALI S.A.C.</t>
  </si>
  <si>
    <t>LOPEZ BLAS JHOEL MARCOS</t>
  </si>
  <si>
    <t>LAMP PERU S.A.C.</t>
  </si>
  <si>
    <t>GARREA CONTRATISTAS S.A.C.</t>
  </si>
  <si>
    <t>DECODETALLES S.A.C.</t>
  </si>
  <si>
    <t>Monto de la orden</t>
  </si>
  <si>
    <t xml:space="preserve">MAQUINA TRITURADORA DE PAPEL </t>
  </si>
  <si>
    <t xml:space="preserve">ANULADA </t>
  </si>
  <si>
    <t>BORRADOR PARA DIBUJO</t>
  </si>
  <si>
    <t>OS 203522</t>
  </si>
  <si>
    <t>OS 204625</t>
  </si>
  <si>
    <t>OS 204659</t>
  </si>
  <si>
    <t>AYALA AMESQUITA WILBER ANDRES</t>
  </si>
  <si>
    <t>R&amp;L PRINT SERVICE EIRL</t>
  </si>
  <si>
    <t>AQUIJE SAAVEDRA FELIX ERROLL</t>
  </si>
  <si>
    <t>ROIN PERU S.A.C.</t>
  </si>
  <si>
    <t>REYNOSO ANGELES MANUEL JESUS</t>
  </si>
  <si>
    <t>FORMATO 8</t>
  </si>
  <si>
    <t>2° TRIMESTRE-2018</t>
  </si>
  <si>
    <t>SOFTNET PERU S.A.C.</t>
  </si>
  <si>
    <t>CORPORACION F &amp; L PERU S.A.C.</t>
  </si>
  <si>
    <t>SERVICIOS TECNICOS AGRUPADOS EIRL</t>
  </si>
  <si>
    <t>OFFICENTER SUMINISTROS S.A.C.</t>
  </si>
  <si>
    <t>DL COMPUTO DEL PERU S.A.C.</t>
  </si>
  <si>
    <t>JUNIOR COLOR IMPORT E.I.R.L.</t>
  </si>
  <si>
    <t>JUNIOR COLOR SUMINISTROS E.I.R.L.</t>
  </si>
  <si>
    <t>DIBRISO SOCIEDAD ANONIMA</t>
  </si>
  <si>
    <t>CLIMATIZACION AMBIENTAL SAC.</t>
  </si>
  <si>
    <t>SERVICIOS DE INGENIERIA TECNICA COPACABANA E.I.R.L</t>
  </si>
  <si>
    <t>TECH CONTINENTAL S.R.L.</t>
  </si>
  <si>
    <t>CORPORACION COPYMAX S.A.C.</t>
  </si>
  <si>
    <t>LOEYS SUMINISTRO S.A.C.</t>
  </si>
  <si>
    <t>LOGISTICA INTERNACIONAL PEBO E.I.R.L.</t>
  </si>
  <si>
    <t>MOGOLLON OCHOA ANDY JOEL</t>
  </si>
  <si>
    <t>ALDA REFRIGERACION S.R.L.</t>
  </si>
  <si>
    <t>ENERGY SYSTEM SOLUTIONS SAC.</t>
  </si>
  <si>
    <t>MCR SUMINISTROS SAC</t>
  </si>
  <si>
    <t>SOLANO MEDRANO JUAN RICARDO</t>
  </si>
  <si>
    <t>TRANSPORTE YEISON SAC</t>
  </si>
  <si>
    <t>BAWERKS DEL PERU S.A.C.</t>
  </si>
  <si>
    <t>COORPORACION P.PONTEX E.I.R.L.</t>
  </si>
  <si>
    <t>PAPELERA  NACIONAL  S.A.</t>
  </si>
  <si>
    <t>CONTINENTAL S.A.C.</t>
  </si>
  <si>
    <t>INVERSIONES SERVIC. APOYO EMPRESARIAL SA</t>
  </si>
  <si>
    <t>GRAFITECH GLOBAL SOLUTIONS S.A.C.</t>
  </si>
  <si>
    <t>ALMACENES ASOCIADOS S.A.C.</t>
  </si>
  <si>
    <t>CORPORACION LUZVIR S.A.C.</t>
  </si>
  <si>
    <t>CORPORACION DE SERVICENTROS S.A.C. CORSERSAC</t>
  </si>
  <si>
    <t>LATINA IMPORT S.A.</t>
  </si>
  <si>
    <t>PIZATEC SAC</t>
  </si>
  <si>
    <t>FERRETERIA FAUCETT S.A.C.</t>
  </si>
  <si>
    <t>FREDCOM E.I.R.L.</t>
  </si>
  <si>
    <t>VIGO GONZALES RAUL</t>
  </si>
  <si>
    <t>HUAMANI DAVILA JULISSA</t>
  </si>
  <si>
    <t>CRUZ VIERA JAIME CESAR</t>
  </si>
  <si>
    <t>SISTEC S.A.C.</t>
  </si>
  <si>
    <t>CANTEC CORPORATION S.A.C.</t>
  </si>
  <si>
    <t>GRUPO LINEA &amp; PUNTO EIRL.</t>
  </si>
  <si>
    <t>SEGURIDAD INGENIERIA Y CONTROL SAC - SEINCO</t>
  </si>
  <si>
    <t>GUTTEMS SAC.</t>
  </si>
  <si>
    <t>INGESOL S.A.C.</t>
  </si>
  <si>
    <t>20508357401</t>
  </si>
  <si>
    <t>20510891032</t>
  </si>
  <si>
    <t>20600814991</t>
  </si>
  <si>
    <t>20392531786</t>
  </si>
  <si>
    <t>20125412875</t>
  </si>
  <si>
    <t>20112091221</t>
  </si>
  <si>
    <t>20514512877</t>
  </si>
  <si>
    <t>20600008855</t>
  </si>
  <si>
    <t>20601696704</t>
  </si>
  <si>
    <t>20553396949</t>
  </si>
  <si>
    <t>20601793025</t>
  </si>
  <si>
    <t>20600894022</t>
  </si>
  <si>
    <t>20600894073</t>
  </si>
  <si>
    <t>20513014041</t>
  </si>
  <si>
    <t>20512025383</t>
  </si>
  <si>
    <t>20546145604</t>
  </si>
  <si>
    <t>20555868961</t>
  </si>
  <si>
    <t>20601745683</t>
  </si>
  <si>
    <t>20601793432</t>
  </si>
  <si>
    <t>20511283974</t>
  </si>
  <si>
    <t>20601327938</t>
  </si>
  <si>
    <t>20600015631</t>
  </si>
  <si>
    <t>10454292893</t>
  </si>
  <si>
    <t>20546809707</t>
  </si>
  <si>
    <t>20601469694</t>
  </si>
  <si>
    <t>20602282253</t>
  </si>
  <si>
    <t>10441655041</t>
  </si>
  <si>
    <t>20600369416</t>
  </si>
  <si>
    <t>20510962151</t>
  </si>
  <si>
    <t>20545763231</t>
  </si>
  <si>
    <t>10401336457</t>
  </si>
  <si>
    <t>20601549647</t>
  </si>
  <si>
    <t>20100047641</t>
  </si>
  <si>
    <t>20505178611</t>
  </si>
  <si>
    <t>20517127494</t>
  </si>
  <si>
    <t>20100038146</t>
  </si>
  <si>
    <t>20537321190</t>
  </si>
  <si>
    <t>20100049181</t>
  </si>
  <si>
    <t>20348523911</t>
  </si>
  <si>
    <t>20528156810</t>
  </si>
  <si>
    <t>20469818552</t>
  </si>
  <si>
    <t>20524938201</t>
  </si>
  <si>
    <t>20601249970</t>
  </si>
  <si>
    <t>20600697731</t>
  </si>
  <si>
    <t>20100017491</t>
  </si>
  <si>
    <t>99000000546</t>
  </si>
  <si>
    <t>20131191040</t>
  </si>
  <si>
    <t>20101578543</t>
  </si>
  <si>
    <t>20547754400</t>
  </si>
  <si>
    <t>20470379139</t>
  </si>
  <si>
    <t>20566092701</t>
  </si>
  <si>
    <t>10444979262</t>
  </si>
  <si>
    <t>10751322050</t>
  </si>
  <si>
    <t>20537839610</t>
  </si>
  <si>
    <t>10442802667</t>
  </si>
  <si>
    <t>10423655688</t>
  </si>
  <si>
    <t>20473139376</t>
  </si>
  <si>
    <t>20602396577</t>
  </si>
  <si>
    <t>20554679197</t>
  </si>
  <si>
    <t>20517933237</t>
  </si>
  <si>
    <t>20508333642</t>
  </si>
  <si>
    <t>20509159051</t>
  </si>
  <si>
    <t>20562824244</t>
  </si>
  <si>
    <t>ADQ DE PIZARRA ACRICILA BLAN CA Y MAGNETICA</t>
  </si>
  <si>
    <t xml:space="preserve">ADQ.DE MATERIALES PARA USO MANTT DE EQUIPAMIENTO METEOROLOGICOS </t>
  </si>
  <si>
    <t xml:space="preserve">ADQUISICION DE EQUIPOS DE AIRE ACONDICIONADO PARA AIS ARO,PRONOSTICOS Y CLIMATOLOGIA </t>
  </si>
  <si>
    <t xml:space="preserve">AdQUISICION DE MEDICAMENTOS PARA TOPICO DEL AUTOSEGURO FAMILIAR </t>
  </si>
  <si>
    <t>ADQUISICION DE TONER HP JET P2055 DN</t>
  </si>
  <si>
    <t xml:space="preserve">ADQUISICION DE UTILES DE OFICINA </t>
  </si>
  <si>
    <t xml:space="preserve">ADQ Y E INSTALACION DE PERSIANAS VERTICALES </t>
  </si>
  <si>
    <t>ADQ.CONTENEDOR HABILITADO PARA OFICINA</t>
  </si>
  <si>
    <t>LICENCIAS DEL ANTIVIRUS CORPORATIVO</t>
  </si>
  <si>
    <t>ADQUISICION DE COMPUTADORAS DE ESCRITORIO</t>
  </si>
  <si>
    <t>SUMINISTRO E INSTALACION DE MUEBLES PARA LA SALA DE ESPERA DE LAS OFICINAS DE ALTA DIRECCION SEDE CENTRAL CORPAC SA</t>
  </si>
  <si>
    <t>MUBELES PARA EL POOL DE SECRETARIAS DE LAS OFICINAS DE ALTA DIRECCION DE LA SEDE CENTRAL CORPAC SA</t>
  </si>
  <si>
    <t>MUEBLES PARA LA GERENCIA DE ADMINISTRACION Y FINANZAS Y ASESORIA DE LA GERENCIA GENEREAL</t>
  </si>
  <si>
    <t>ADQ. GALONES DE PETROLEO DIESEL N° 2</t>
  </si>
  <si>
    <t xml:space="preserve">ADQ. E INSTALACION DE CAMARAS DE VIGILANCIA PARA EL AREA DE ALMACEN Y PARA LA SALA LICTACIONES </t>
  </si>
  <si>
    <t>SUMINISTRO DE ALFOMBRAS MODULARES DE 50 X 50 CM COLOR GRIS GRAFICADA PARA LAS OFICINAS DE ALTA DIRECCION INCLUYE INSTALACION</t>
  </si>
  <si>
    <t>ADQUISICION DE ROLLERS SCREEN 5% ENROLLABLE PARA LAS OFICINAS DE ALTA DIRECCION CORPAC SA-DESMONTAJE E INSTALACION</t>
  </si>
  <si>
    <t>ADQUISICIÓN DE MATERIALES DE LIMPIEZA PARA ARCHIVO CENTRAL DOCUMENTARIO DE CORPAC S.A</t>
  </si>
  <si>
    <t xml:space="preserve">ADQUISICION DE DOS (02)TORRES DE CONTROL MOVILES PARA CONTINGENCIAS EN AEROPUERTOS DE PROVINCIAS </t>
  </si>
  <si>
    <t>PAPEL BOND PARA PLOTTER HP DESIGNJET T7200</t>
  </si>
  <si>
    <t>ADQUISICIÓN DE EQUIPO DE SOLDADURA AUTÓGENA</t>
  </si>
  <si>
    <t>ANULADA</t>
  </si>
  <si>
    <t>ADQUISICION DE LICENCIAS DE SOFTWARE PARA GRAFICOS</t>
  </si>
  <si>
    <t>PINTURA LATEX</t>
  </si>
  <si>
    <t>TINTA PARA PLOTTER HP</t>
  </si>
  <si>
    <t>CABEZAL DE IMPRESIÓN</t>
  </si>
  <si>
    <t>CINTA ADHESIVA TRANSPARENTE</t>
  </si>
  <si>
    <t>ARCHIVADOR DE PALANCA DE LOMO ANGOSTO T/OFICIO</t>
  </si>
  <si>
    <t>RACK PARA PROYECTOR</t>
  </si>
  <si>
    <t>CARTUCHO TONER NEGRO PARA IMPRESORA HP</t>
  </si>
  <si>
    <t>CARTUCHO DE TONER BLAC - CC530A</t>
  </si>
  <si>
    <t>CARTUCHO DE TONER</t>
  </si>
  <si>
    <t>CARTUCHO DE IMPRESORA HP</t>
  </si>
  <si>
    <t>CARTUCHOS DE TINTA</t>
  </si>
  <si>
    <t>MATERIAL PARA EQUIPO DE AIRE ACONDICIONADO</t>
  </si>
  <si>
    <t>CINTA PARA IMPRESORA EPSON</t>
  </si>
  <si>
    <t>CARTUCHO PARA IMPRESORA</t>
  </si>
  <si>
    <t>CARTUCHO IMPRESORA HP</t>
  </si>
  <si>
    <t>CARTUCHO Y TONER PARA IMPRESORA HP</t>
  </si>
  <si>
    <t>CINTA EPSON</t>
  </si>
  <si>
    <t>AGUA POTABLE</t>
  </si>
  <si>
    <t>COMPRESORES</t>
  </si>
  <si>
    <t xml:space="preserve">PAPEL HP UNIVERSAL </t>
  </si>
  <si>
    <t>BATERIAS RECARGABLES</t>
  </si>
  <si>
    <t>PRENSA HIDRAULICAS</t>
  </si>
  <si>
    <t>ADQUISICIÓN DE MATERIALES PARA LA REPARACIÓN Y MANTENIMIENTO DE EQUIPOS DE AIRE ACONDICIONADO 2018</t>
  </si>
  <si>
    <t>ADQUISICIÓN DE IMPRESORA TÉRMICA DE FRANJA DE VUELO</t>
  </si>
  <si>
    <t>ADQUISICION DE MATERIALES DE LIMPIEZA PARA VEHICULOS DE CORPAC S.A</t>
  </si>
  <si>
    <t>ADQUISICION DE AGUA POTABLE PARA LA ESTACION ASIA -CAÑETE</t>
  </si>
  <si>
    <t>ADQUISICION DE AGUA POTABLE PARA LA ESTACION LAS SALINAS- HUACHO</t>
  </si>
  <si>
    <t>CORTINAS</t>
  </si>
  <si>
    <t>ACCESORIOS DE SEGURIDAD PARA VEHICULOS DE CORPAC S.A</t>
  </si>
  <si>
    <t>MAQUINA TRITURADORA DE PAPEL</t>
  </si>
  <si>
    <t>MATERIALES DE LIMPIEZA PARA ARCHIVO CENTRAL DOCUMENTARIO DE CORPAC SA</t>
  </si>
  <si>
    <t>PITA DE YUTE</t>
  </si>
  <si>
    <t>FOLDER MANILA</t>
  </si>
  <si>
    <t>TINTA PARA TAMPON</t>
  </si>
  <si>
    <t>TIJERA METALICA</t>
  </si>
  <si>
    <t>PLUMON DE PIZARRA ACRILICA</t>
  </si>
  <si>
    <t>MATERIAL DE OFICINA</t>
  </si>
  <si>
    <t>LAPIZ DE MADERA</t>
  </si>
  <si>
    <t>CUADERNO DE CARGO</t>
  </si>
  <si>
    <t>RENOVACION DEL SISTEMA INTEGRAL DE TELEFONIA IP DE CORPAC S.A</t>
  </si>
  <si>
    <t>ADQUISICION DE SISTEMAS DE SERVICIO AUTOMATICO DE INFORMACION AEREA TERMINAL (ATIS) PARA LOS AEROPUERTOS DE PISCO, PIURA Y TRUJILLO</t>
  </si>
  <si>
    <t>GNV Y GLP PARA VEHICULOS DE CORPAC S.A</t>
  </si>
  <si>
    <t>SUMINISTRO PARA CONFECCION DE NUEVE MASTILES PARA INDICADOR DE VIENTO</t>
  </si>
  <si>
    <t>INSTALACIONES Y ARQUITECTURAS METALICAS S.A.</t>
  </si>
  <si>
    <t>VIALUSA S.A.C</t>
  </si>
  <si>
    <t>MECANICOS ELECTRICISTAS Y ELECTRONICOS SRL. MECEYE INGENIEROS SRL.</t>
  </si>
  <si>
    <t>FALCON CONSTRUCCIONES S.A.C.</t>
  </si>
  <si>
    <t>VERA AUDITORES Y ASOCIADOS SOCIEDAD CIVIL DE RESPONSABILIDAD LIMITADA</t>
  </si>
  <si>
    <t>THE PACIFIC ALLIANCE GROUP S.A.C.</t>
  </si>
  <si>
    <t>PERUFILMS SERVICIOS GENERALES SAC</t>
  </si>
  <si>
    <t>CORPORACION EVENTRADE PERU SOCIEDAD ANONIMA CERRADA</t>
  </si>
  <si>
    <t>HERNANDEZ MONTERROSO MIGUEL ANGEL - MP LOGISTICA INTEGRAL</t>
  </si>
  <si>
    <t>GEODESIA Y TOPOGRAFIA S.A.C.</t>
  </si>
  <si>
    <t>CENTAURO’S MAQUINARIA Y CONSTRUCCION E.I.R.L.</t>
  </si>
  <si>
    <t>SATELCOM PERU S.A.C.</t>
  </si>
  <si>
    <t>PROFILE CONSULTING GROUP S.A.</t>
  </si>
  <si>
    <t>ESTUDIO JURIDICO Y CONTABLE CONCEPCION S.A.C.</t>
  </si>
  <si>
    <t>G4S PERU S.A.C</t>
  </si>
  <si>
    <t>SOFTWAREONE PERU S.A.C.</t>
  </si>
  <si>
    <t>RAMOS LEVANO GIOVANA PAMELA</t>
  </si>
  <si>
    <t>MAQUINARIAS S.A.</t>
  </si>
  <si>
    <t>COSTA DEL SOL S.A. .</t>
  </si>
  <si>
    <t>JRM SOLUTIONS PERU E.I.R.L.</t>
  </si>
  <si>
    <t>ARTEAGA PANIAGUA PATRICIA MARIBEL</t>
  </si>
  <si>
    <t>KILOWATT SERVIS S.A.C</t>
  </si>
  <si>
    <t>ROHDE &amp; SCHWARZ COLOMBIA S.A. SUCURSAL PERU</t>
  </si>
  <si>
    <t>MULTISERVICIOS GRIMALDO H EIRL</t>
  </si>
  <si>
    <t>ROSSY FLOWER'S S.A.C.</t>
  </si>
  <si>
    <t>RIVERA ALARCON MARY CARMEN</t>
  </si>
  <si>
    <t>SOFTLINE INTERNATIONAL PERU S.A.C.</t>
  </si>
  <si>
    <t>MULTISERVICIOS E INVERSIONES GENERALES JAPIGG SCRL</t>
  </si>
  <si>
    <t>CORPORACIÓN FRANTER S.A.C.</t>
  </si>
  <si>
    <t>YAKU FRESH PERÚ S.A.C.</t>
  </si>
  <si>
    <t>SERVICIOS TIME S.A.C.</t>
  </si>
  <si>
    <t>SOLUCIONES HA S.A.C.</t>
  </si>
  <si>
    <t>DISTRIB PERUANA DE PUBLICACIONES S.A.</t>
  </si>
  <si>
    <t>EMPRESA PERUANA DE SERVICIOS EDITORIALES S.A.</t>
  </si>
  <si>
    <t>COMPAÑIA DISTRIBUIDORA NACIONAL DE REVISTAS SAC</t>
  </si>
  <si>
    <t>MAGUSE INGENIERÍA Y SOLUCIONES LOGÍSTICAS S.A.C. - MAGUSE S.A.C.</t>
  </si>
  <si>
    <t>SHEEN GONZALES DEL VALLE TOMAS GUILLERMO</t>
  </si>
  <si>
    <t>LLOYD`S REGISTER CENTRAL AND SOUTH AMERICA LIMITED-SUCURSAL DEL PERU</t>
  </si>
  <si>
    <t>GONZALES VALENCIA RICARDO OSCAR</t>
  </si>
  <si>
    <t>AGA CONSTRUCCIONES S.A.C.</t>
  </si>
  <si>
    <t>CRUZADO PASCUAL NICOLE EMELY</t>
  </si>
  <si>
    <t>DG GRAFICOS S.A.C.</t>
  </si>
  <si>
    <t>AGUIRRE RAMIREZ SONIA VIOLETA RICARDINA</t>
  </si>
  <si>
    <t>GONZALES ALVARADO ANGEL JOSE</t>
  </si>
  <si>
    <t>GRUPO COMPINA S.A.C.</t>
  </si>
  <si>
    <t>ESTUDIO MUÑIZ SOCIEDAD CIVIL DE RESPONSABILIDAD LIMITADA</t>
  </si>
  <si>
    <t>ZAPATA ORE MILENKO ARTURO</t>
  </si>
  <si>
    <t>CAMBIO Y GERENCIA S.A.C.</t>
  </si>
  <si>
    <t>C &amp; F CONSULT S.A.C.</t>
  </si>
  <si>
    <t>SOFT &amp; NET SOLUTIONS S.A.C.</t>
  </si>
  <si>
    <t>REDAÑEZ HAEDO JOSE ANTONIO</t>
  </si>
  <si>
    <t>SISTEMAS CONTROL E INGENIERIA S.A.C</t>
  </si>
  <si>
    <t>KOLFF PERU SAC</t>
  </si>
  <si>
    <t>ALVAREZ REYNOSO MARIO VICENTE</t>
  </si>
  <si>
    <t>20341295921</t>
  </si>
  <si>
    <t>20304495333</t>
  </si>
  <si>
    <t>20461192077</t>
  </si>
  <si>
    <t>20123643268</t>
  </si>
  <si>
    <t>20528955534</t>
  </si>
  <si>
    <t>10400204506</t>
  </si>
  <si>
    <t>20565234561</t>
  </si>
  <si>
    <t>20501982602</t>
  </si>
  <si>
    <t>20545557763</t>
  </si>
  <si>
    <t>20600132041</t>
  </si>
  <si>
    <t>10428322521</t>
  </si>
  <si>
    <t>20524743532</t>
  </si>
  <si>
    <t>20601798981</t>
  </si>
  <si>
    <t>20520775596</t>
  </si>
  <si>
    <t>20264180971</t>
  </si>
  <si>
    <t>20600400003</t>
  </si>
  <si>
    <t>20422293699</t>
  </si>
  <si>
    <t>20546801471</t>
  </si>
  <si>
    <t>10409432439</t>
  </si>
  <si>
    <t>20160286068</t>
  </si>
  <si>
    <t>20231843460</t>
  </si>
  <si>
    <t>20600018486</t>
  </si>
  <si>
    <t>10257683350</t>
  </si>
  <si>
    <t>20534909722</t>
  </si>
  <si>
    <t>20600229762</t>
  </si>
  <si>
    <t>20603058641</t>
  </si>
  <si>
    <t>20511051844</t>
  </si>
  <si>
    <t>10472888884</t>
  </si>
  <si>
    <t>10086478981</t>
  </si>
  <si>
    <t>20543312232</t>
  </si>
  <si>
    <t>20489515891</t>
  </si>
  <si>
    <t>20600537122</t>
  </si>
  <si>
    <t>20600594410</t>
  </si>
  <si>
    <t>20555814951</t>
  </si>
  <si>
    <t>20513441623</t>
  </si>
  <si>
    <t>20566502535</t>
  </si>
  <si>
    <t>20101279040</t>
  </si>
  <si>
    <t>20100072751</t>
  </si>
  <si>
    <t>20100478201</t>
  </si>
  <si>
    <t>20548947759</t>
  </si>
  <si>
    <t>20600109767</t>
  </si>
  <si>
    <t>10066237643</t>
  </si>
  <si>
    <t>20508916079</t>
  </si>
  <si>
    <t>10098904501</t>
  </si>
  <si>
    <t>20600133293</t>
  </si>
  <si>
    <t>10722516821</t>
  </si>
  <si>
    <t>20538066517</t>
  </si>
  <si>
    <t>10255649952</t>
  </si>
  <si>
    <t>10081303032</t>
  </si>
  <si>
    <t>20537420252</t>
  </si>
  <si>
    <t>20550205409</t>
  </si>
  <si>
    <t>10414499894</t>
  </si>
  <si>
    <t>20544203313</t>
  </si>
  <si>
    <t>20506123411</t>
  </si>
  <si>
    <t>20517342891</t>
  </si>
  <si>
    <t>10087592290</t>
  </si>
  <si>
    <t>20511807558</t>
  </si>
  <si>
    <t>20513723955</t>
  </si>
  <si>
    <t>10072187861</t>
  </si>
  <si>
    <t>SERVICIO DE IMPRESIÓN DE CARTAS DE NAVEGACION RUTA ESPACIO AEREO SUPERIOR E INFERIOR</t>
  </si>
  <si>
    <t>SERVICIO DE MANTENIMIENTO INTEGRAL ESCALERA DE METAL DE LA TORRE DE CONTROL DEL AEROPUERTO INT. JORGE CHÁVEZ</t>
  </si>
  <si>
    <t>PAGO DE LIQUIDACION FINAL DE LA OBRA "INSTALACIONES DE SISTEMAS DE AYUDAS LUMINOSAS DPTO. DE IQUITOS"</t>
  </si>
  <si>
    <t>SERVICIO DE MANTENIMIENTO DE LOS EXTINTORES PORTÁTILES SEDE LIMA</t>
  </si>
  <si>
    <t>SISTEMA UTILIZACION EN 20 KV TENSION OPERAION INICIAL 10KV PARA TRASLADO DEL SUMINISTRO 2416031 DE LA ESTACUB RADAR DE VIGILANCIA AEREA GAMBETA DE CORPAC S.A DEL AEROPUERTO INTERNACIONAL JORGE CHAVEZ</t>
  </si>
  <si>
    <t>TELEFONIA FIJA</t>
  </si>
  <si>
    <t>PROFESIONAL ESPECIALIZADO PARA APOYAR Y ASESORAR EN LA ELABORACION DE LINEAMIENTOS REQUERIDOS</t>
  </si>
  <si>
    <t>CONTRATACION DE UNA EMPRESA ESPECIALIZADA EN LA ASESORIA DE NORMAS INTERNACIONALES DE INFORMACION FINANCIERA (NIIF)</t>
  </si>
  <si>
    <t>SERVICIO DE CONSULTORIA PARA ESTUDIO TECNICO OPERATIVO SOBRE ESTUDIO DE CONDICIONES PARA RADIOPROPAGACION EN LA ESTACION RECEPTORA CHILLON</t>
  </si>
  <si>
    <t>SUMINISTRO E INSTALACION DE LAMINAS DE PROTECCION SOLAR PARA VIDRIOS EN OFICINAS DE CORPAC</t>
  </si>
  <si>
    <t>CONTRATACIÓN DE UNA EMPRESA PARA LA ORGANIZACIÓN Y EJECUCIÓN DEL PROGRAMA DEL DIA DE LA SECRETARIA CORPAC S.A. 2018</t>
  </si>
  <si>
    <t>SERVICIO DE MANTENIMIENTO EN LAS ESTACIONES RECEPTORAS CHILLON</t>
  </si>
  <si>
    <t>SERVICIO DE MANTENIMIENTO Y CALIBRACION</t>
  </si>
  <si>
    <t>CONTRATACION DEL SERVICIO DE MEJORAMIENTO DE LOS SISTEMAS DE PUESTA A TIERRA PARA SISTEMAS DE AERONAVEGACION EN 15 ARPTOS</t>
  </si>
  <si>
    <t>RASTREO SATELITAL PARA VEHICULOS DE CORPAC</t>
  </si>
  <si>
    <t>CONTRATACION DE SERVICIO DE LICENCIAMIENTO DE HERRAMIENTAS DE DISEÑO ASISTIDO POR COMPUTADORA</t>
  </si>
  <si>
    <t>CONTRATACION DE UNA EMPRESA DE SERVICIOS PARA LA PRESENTACION DE LIBROS ELECTRONICOS A SUNAT</t>
  </si>
  <si>
    <t>PAGO DE SERVICIO PARA DIVERSAS SEDES AEROPUERTUARIAS DEL 01-09-2017 AL 05-12-2017</t>
  </si>
  <si>
    <t>CONTRATO COMPLEMENTARIO CONTRATO N°063-2014-FONAFE CORRESPONDIENTE A LA ADQUISICION DE LICENCIAS PARA EL USO DE SOFTWARE MICROSOFT BAJO UNICO CONTR</t>
  </si>
  <si>
    <t>CONFECCION Y SUMINISTRO DE SELLOS AUTOMATICOS Y CONSUMIBLES PARA USO DE CORPAC</t>
  </si>
  <si>
    <t>CONTRATACION DEL SERVICIO DE MANTENIMIENTO PREVENTIVO Y CORRECTIVO DE 7 VEHICULOS NISSAN</t>
  </si>
  <si>
    <t>CONTRATACION DE UNA EMPRESA PARA LA ORGANIZACIÓN Y EJECUCION DEL PROGRAMA DEL DIA DE LA SECRETARIA CORPAC S.A.</t>
  </si>
  <si>
    <t>MANTENIMIENTO DE UPS DE 20 KVA DE LA ESTACION SANTA ROSA</t>
  </si>
  <si>
    <t>LOCADOR TECNICO EN ARCHIVO PARA LA ORGANIZACIÓN DEL ARCHIVO PERIFERICO DE LA GERENCIA DE ASUNTOS JURIDICOS</t>
  </si>
  <si>
    <t>SERVICIO DE CONEXIÓN DE TABLERO DE TRANSFERENCIA AUTOMATICA A LA RED COMERCIAL, TABLERO DE CARGAS Y GRUPO ELECTROGENO</t>
  </si>
  <si>
    <t>SERVICIO DE REPARACION, CALIBRACION Y CERTIFICACION DE EQUIPOS ANALIZADORES DE SEÑAL</t>
  </si>
  <si>
    <t>REUBICACION DE UNIDADES CONDENSADORAS EN LA GCAF</t>
  </si>
  <si>
    <t>ARREGLOS FLORALES</t>
  </si>
  <si>
    <t>SERVICIO DE TELEFONIA</t>
  </si>
  <si>
    <t>CONTRATACION DE PERSONA NATURAL PARA DIGITALIZACION E IMPLEMENTACION DE ARCHIVO ELECTRONICO EN LA GL</t>
  </si>
  <si>
    <t>SERVICIO DE CONSULTORIA ACTUALIZACION DEL EXPEDIENTE TECNICO DE LA OBRA DE REMODELACION DE LAS AREAS DE USO DE CORPAC S.A EN EL AEROPUERTO DE AREQUIPA</t>
  </si>
  <si>
    <t>CONTRATACION DE SERVICIO DE LICENCIAMIENTO CORPORATIVO MICROSOFT BAJO LA MODALIDAD ENTERPRISE AGREEMENT PARA LAS EMPRESAS BAJO EL AMBITO DE FONAFE</t>
  </si>
  <si>
    <t>SERVICIO DE MENSAJERIA COURRIEN EN LIMA Y PROVINCIAS</t>
  </si>
  <si>
    <t>SERVICIO DE CONFECCION DE 08 MILLARES DE BOLETAS DE PAGO</t>
  </si>
  <si>
    <t>SERVICIO DE ARREGLOS FLORALES POR FALLECIMIENTO, ANIVERSARIOS INSTITUCIONALES Y/O ACONTECIMIENTOS ESPECIALES</t>
  </si>
  <si>
    <t>CONFECCION DE 300 TARJETAS PERSONALES PARA USO DE GERENTE GENERAL</t>
  </si>
  <si>
    <t>SERVICIO DE FILTRADO DE AGUA POR DISPENSADORES ELECTRICOS PARA LA ALTA DIRECCION, EN EL NCTA Y LA TORRE DE CONTROL</t>
  </si>
  <si>
    <t>SERVICIO DE RASTREO SATELITAL PARA VEHICULOS DE CORPAC S.A</t>
  </si>
  <si>
    <t>TRASLADO DE BIENES AL AERÓDROMO DE PISCO</t>
  </si>
  <si>
    <t>TRASLADO DE BIENES AL AERÓDROMO DE ANDAHUAYLAS</t>
  </si>
  <si>
    <t>TRASLADO DE BIENES AL AERÓDROMO DE YURIMAGUAS</t>
  </si>
  <si>
    <t>CONFIGURACION DE TRAFICO DE MENSAJERIA AEREA AMHS</t>
  </si>
  <si>
    <t xml:space="preserve">RENOVACION DE 7 SUSCRIPCIONES DIARIO GESTION PARA DIFERENTES ORGANICAS DE CORPAC SA </t>
  </si>
  <si>
    <t>ADQUISICION DE 10 EJEMPLARES DIARIOS DEL DIARIO EL PERUANO DE LUNES A DOMINGO</t>
  </si>
  <si>
    <t xml:space="preserve">SUSCRIPCIONES ANUALES AL DIARIO EL COMERCIO </t>
  </si>
  <si>
    <t>SUSCRIPCION ANUAL DE 5 REVISTAS CARETAS</t>
  </si>
  <si>
    <t>CONTRATACION DE UNA INSTITUCION PARA LA EVALUACION PSICOLOGICA A LOS CANDIDATOS CONVOCATORIAS INTERNAS Y EXTERNAS DE PERSONAL</t>
  </si>
  <si>
    <t>INTEGRACION DE LA RED WAN DE CORPAC SA. DTA-GTIC</t>
  </si>
  <si>
    <t>SERVICIO DE CONFIGURACION PARA PROTECCION DE TRAFICO DE MENSAJERIA AERONAUTICA AMHS</t>
  </si>
  <si>
    <t xml:space="preserve">SERVICIO DE REUBICACION E INSTALACION DE UPS EATON DX-30KVA E INSTALACION ELECTRICAS DE TOMACORRIENTES ESTABILIZADOS </t>
  </si>
  <si>
    <t>SERVICIO DE REUBICACION E INSTALACION DE UPS EATON DX-30KVA E INSTALACION ELECTRONICAS DE TOMACORRIENTES ESTABILIZAOS</t>
  </si>
  <si>
    <t>CONTRATACION DEL SERVICIO DE UN EXPERTO EN SISTEMAS DE COMUNICACIONES AERONAUTICAS</t>
  </si>
  <si>
    <t xml:space="preserve">CONTRATACION SERVICIO DE AUDITORIA CERTIFICADORA DEL SISTEMA GESTION DE CALIDAD ISO 9001:2015 </t>
  </si>
  <si>
    <t xml:space="preserve">SUMINISTRO E INSTALACION DE PISO VINILICO Y LAMINADO DE LOS DIFERENTES AMBIENTES DE LA ALTA DIRECCION </t>
  </si>
  <si>
    <t>CONTRATACION DE LOCACION DE SERVICIO PARA REALIZAR EL SEGUIMIENTO A LAS CONTRATACIONES IGUALES O INFERIORES A 8UIT</t>
  </si>
  <si>
    <t>CONFECCION DE 500 TARJETAS PROTOCOLARES PARA SALUDOS INTERNOS Y EXTERNOS</t>
  </si>
  <si>
    <t>SERVICIO DE RECOLOCACIÓN FALSO CIELO RASO CON BALDOSAS PARA LOS DIFERENTES AMBIENTES DE LAS OFICINAS DE LA ALTA DIRECCIÓN  SEDE CENTRAL CORPAC S.A</t>
  </si>
  <si>
    <t xml:space="preserve">SUMINISTRO E INSTALACION DE FALSO CIELO RASO PARA LAS OFICINAS DE ALTA DIRECCION </t>
  </si>
  <si>
    <t>SER.SUMINISTRO E INSTALACIONES ELECTRICAS PARA LOS DIFERENTES AMBIENTES DE LA OFICINA DE LA ALTA DIRECCION CORPAC SA</t>
  </si>
  <si>
    <t>SERVICIO DE ACONDICIONAMIENTO DE AMBIENTES DE LOS DIFERENTES AMBIENTES DE LAS OFICINAS DE LA ALTA DIRECCIÓN DE LA SEDE CENTRAL DE CORPAC S.A.</t>
  </si>
  <si>
    <t>RESANADO, EMPASTADO Y PINTADO DE MUROS PORTANTES, PAREDES, TABIQUERIA Y COLUMNAS DE LOS DIFERENTES AMBIENTES DE LAS OFICINAS DE LA ALTA DIRECCIÓN  DE LAS SEDE CENTRAL CORPAC S.A</t>
  </si>
  <si>
    <t>SUMINISTRO E INSTALACION DE TABIQUES DRYWALL TIPO I CONTRAPLACAS CON PLANCHA YESO E=1/2 PARA LA OFICINAS DE LA ALTA DIRECCION</t>
  </si>
  <si>
    <t xml:space="preserve">SUMINISTRO E INSTALACIÓN DE TABIQUES DRYWALL TIPO II CONTRAPLACADAS DOBLE PLACNCHA YESO E=1/2 DOBLE ELEMENTO AISLANTE TERMO ACÚSTICO PARA LAS OFICINAS DE LA PRESIDENCIA Y SALA DE DIRECTORIO DE LAS SEDE CENTRAL CORPAC S.A.” </t>
  </si>
  <si>
    <t>SUMINISTRO E INSTALACION DE PUERTAS Y MAMPARAS DE VIDRIO PARA LA ALTA DIRECCION DE LA SEDE CENTRAL DE CORPAC SA</t>
  </si>
  <si>
    <t>ELABORACION DE 1500 PINES RECORDATORIOS PARA EL PERSONAL CORPAC POR 75° ANIVERSARIO</t>
  </si>
  <si>
    <t>CONTRATACION DE ASESOR LEGAL EXTERNO PARA QUE EMITA UN INFORME TECNICO LEGAL SOBRE NEGOCIACION COLECTIVA 2018</t>
  </si>
  <si>
    <t>CEREMONIA PROTOCOLAR 75 ANIVERSARIO</t>
  </si>
  <si>
    <t xml:space="preserve">SERVICIO DE ESTUDIO DE CLIMA LABORAL </t>
  </si>
  <si>
    <t>CONTRATACION COMPLEMENTARIA SERVICIO DE UNA PERSONA JURIDICA O NATURAL EN EL AMBITO DE CONTROL GUBERNAMENTAL</t>
  </si>
  <si>
    <t>SERVICIO SOPORTE TECNICO IN SITU LICENCIAS CORPORATIVO</t>
  </si>
  <si>
    <t xml:space="preserve">SERVICIO CONFIGURACION,OPERACIÓN,MANTEMIENTO Y SOPORTE DE PLATAFORMA DE EMISION ELECTRONICA </t>
  </si>
  <si>
    <t>CONTRATACION DE UNA PERSONA PARA EL SERV.SOPORTE TECNICO PARA EJECUCION ANUAL 2018</t>
  </si>
  <si>
    <t>SERVICIO DE DESMONTAJE DE LA CONTRAANTENA - ESTACION DVOR -AEROPUERTO INTERNACIONAL JORGUE CHAVEZ</t>
  </si>
  <si>
    <t>MANTENIMIENTO DE 02 EQUIPOS UPS DE 20KVA DE LA TORRE DE CONTROL DE LIMA</t>
  </si>
  <si>
    <t>SERV.SUMINISTRO E INST. DE PUNTOS RED DE PACH PANEL EN OFICINAS DE ALTA DIRECCION</t>
  </si>
  <si>
    <t>INSTALACION DE PISO VINILICO EN EL COMEDOR Y KITCHEN DE OFICINA ALTA DIRECCION</t>
  </si>
  <si>
    <t xml:space="preserve">INSTALACION DE ZOCALOS DE ALUMINIIO EN AMBIENTES DE ALTA DIRECCION </t>
  </si>
  <si>
    <t xml:space="preserve">DESMONTAJE E INSTALACION DE ZOCALOS Y ALFOMBRAS MODULARES PARA LOS AMBIENTES DE ALTA DIRECCCION SEDE CENTRAL CORPAC </t>
  </si>
  <si>
    <t xml:space="preserve">SERVICIO E ACONDICIONAMIENTO DEL CENTRO DE FOTOCOPIADO SALA DE BAC OFFICE , SALAS ADMINISTRATIVAS Y CONSERJERIA DE LA ALTA DIRECCION </t>
  </si>
  <si>
    <t>HABILITACION DE RAMPA INGRESO PARA LA ALTA DIRECCION SEDE CENTRAL CORPAC SA</t>
  </si>
  <si>
    <t>SERVICIO DE REUBICACION DE CAMARAS DE VIGILANCIA PARA LA GL</t>
  </si>
  <si>
    <t xml:space="preserve">CONTRATACIÓN DE PROFESIONAL EN LABORES DE AUDITORIA DE CONTROL GUBERNAMENTAL </t>
  </si>
  <si>
    <t>INSTALACION Y PUESTA EN MARCHA Y PRUEBAS DE INSPECCION  EN FABRICA (FAT) Y EN SITIO (SAT)</t>
  </si>
  <si>
    <t>OC 205083</t>
  </si>
  <si>
    <t>OC 205120</t>
  </si>
  <si>
    <t>OC 205122</t>
  </si>
  <si>
    <t>OC 205123</t>
  </si>
  <si>
    <t>OC 205212</t>
  </si>
  <si>
    <t>OC 205289</t>
  </si>
  <si>
    <t>OC 205315</t>
  </si>
  <si>
    <t>OC 205328</t>
  </si>
  <si>
    <t>OC 205329</t>
  </si>
  <si>
    <t>OC 205330</t>
  </si>
  <si>
    <t>OC 205331</t>
  </si>
  <si>
    <t>OC 205332</t>
  </si>
  <si>
    <t>OC 205333</t>
  </si>
  <si>
    <t>OC 205405</t>
  </si>
  <si>
    <t>OC 205411</t>
  </si>
  <si>
    <t>OC 205412</t>
  </si>
  <si>
    <t>OC 205417</t>
  </si>
  <si>
    <t>OC 205418</t>
  </si>
  <si>
    <t>OC 205419</t>
  </si>
  <si>
    <t>OC 205420</t>
  </si>
  <si>
    <t>OC 205421</t>
  </si>
  <si>
    <t>OC 205422</t>
  </si>
  <si>
    <t>OC 205423</t>
  </si>
  <si>
    <t>OC 205424</t>
  </si>
  <si>
    <t>OC 205426</t>
  </si>
  <si>
    <t>OC 205427</t>
  </si>
  <si>
    <t>OC 205429</t>
  </si>
  <si>
    <t>OC 205430</t>
  </si>
  <si>
    <t>OC 205542</t>
  </si>
  <si>
    <t>OC 205705</t>
  </si>
  <si>
    <t>OC 205765</t>
  </si>
  <si>
    <t>OC 205822</t>
  </si>
  <si>
    <t>OC 205829</t>
  </si>
  <si>
    <t>OC 205962</t>
  </si>
  <si>
    <t>OC 206030</t>
  </si>
  <si>
    <t>OC 206055</t>
  </si>
  <si>
    <t>OC 206093</t>
  </si>
  <si>
    <t>OC 206094</t>
  </si>
  <si>
    <t>OC 206104</t>
  </si>
  <si>
    <t>OC 206185</t>
  </si>
  <si>
    <t>OC 206223</t>
  </si>
  <si>
    <t>OC 206375</t>
  </si>
  <si>
    <t>OC 206427</t>
  </si>
  <si>
    <t>OC 206472</t>
  </si>
  <si>
    <t>OC 206474</t>
  </si>
  <si>
    <t>OC 206475</t>
  </si>
  <si>
    <t>OC 206476</t>
  </si>
  <si>
    <t>OC 206479</t>
  </si>
  <si>
    <t>OC 206482</t>
  </si>
  <si>
    <t>OC 206484</t>
  </si>
  <si>
    <t>OC 206485</t>
  </si>
  <si>
    <t>OC 206487</t>
  </si>
  <si>
    <t>OC 206498</t>
  </si>
  <si>
    <t>OC 206499</t>
  </si>
  <si>
    <t>OC 206506</t>
  </si>
  <si>
    <t>OC 206510</t>
  </si>
  <si>
    <t>OC 206511</t>
  </si>
  <si>
    <t>OC 206579</t>
  </si>
  <si>
    <t>OC 206597</t>
  </si>
  <si>
    <t>OC 206686</t>
  </si>
  <si>
    <t>OC 206713</t>
  </si>
  <si>
    <t>OC 206714</t>
  </si>
  <si>
    <t>OC 206716</t>
  </si>
  <si>
    <t>OC 206717</t>
  </si>
  <si>
    <t>OC 206870</t>
  </si>
  <si>
    <t>OC 206874</t>
  </si>
  <si>
    <t>OC 206906</t>
  </si>
  <si>
    <t>OC 206948</t>
  </si>
  <si>
    <t>OC 206962</t>
  </si>
  <si>
    <t>OC 207051</t>
  </si>
  <si>
    <t>OC 207061</t>
  </si>
  <si>
    <t>OC 207070</t>
  </si>
  <si>
    <t>OC 207071</t>
  </si>
  <si>
    <t>OC 207106</t>
  </si>
  <si>
    <t>OC 207107</t>
  </si>
  <si>
    <t>OC 207108</t>
  </si>
  <si>
    <t>OC 207109</t>
  </si>
  <si>
    <t>OC 207110</t>
  </si>
  <si>
    <t>OC 207294</t>
  </si>
  <si>
    <t>OC 207297</t>
  </si>
  <si>
    <t>OC 207304</t>
  </si>
  <si>
    <t>OC 207316</t>
  </si>
  <si>
    <t>OC 207320</t>
  </si>
  <si>
    <t>OC 207321</t>
  </si>
  <si>
    <t>OC 207334</t>
  </si>
  <si>
    <t>OC 207373</t>
  </si>
  <si>
    <t>OC 207374</t>
  </si>
  <si>
    <t>OC 207376</t>
  </si>
  <si>
    <t>OC 207412</t>
  </si>
  <si>
    <t>OC 207459</t>
  </si>
  <si>
    <t>OC 207484</t>
  </si>
  <si>
    <t>OC 207485</t>
  </si>
  <si>
    <t>OC 207490</t>
  </si>
  <si>
    <t>OC 207553</t>
  </si>
  <si>
    <t>OC 207554</t>
  </si>
  <si>
    <t>OC 207556</t>
  </si>
  <si>
    <t>OC 207564</t>
  </si>
  <si>
    <t>OC 207566</t>
  </si>
  <si>
    <t>OC 207575</t>
  </si>
  <si>
    <t>OC 207579</t>
  </si>
  <si>
    <t>OC 207585</t>
  </si>
  <si>
    <t>OC 207587</t>
  </si>
  <si>
    <t>OC 207588</t>
  </si>
  <si>
    <t>OC 207592</t>
  </si>
  <si>
    <t>OC 207593</t>
  </si>
  <si>
    <t>OC 207596</t>
  </si>
  <si>
    <t>OC 207622</t>
  </si>
  <si>
    <t>OC 207641</t>
  </si>
  <si>
    <t>OS 205084</t>
  </si>
  <si>
    <t>OS 205269</t>
  </si>
  <si>
    <t>OS 205282</t>
  </si>
  <si>
    <t>OS 205320</t>
  </si>
  <si>
    <t>OS 205321</t>
  </si>
  <si>
    <t>OS 205337</t>
  </si>
  <si>
    <t>OS 205338</t>
  </si>
  <si>
    <t>OS 205373</t>
  </si>
  <si>
    <t>OS 205385</t>
  </si>
  <si>
    <t>OS 205394</t>
  </si>
  <si>
    <t>OS 205428</t>
  </si>
  <si>
    <t>OS 205439</t>
  </si>
  <si>
    <t>OS 205448</t>
  </si>
  <si>
    <t>OS 205491</t>
  </si>
  <si>
    <t>OS 205502</t>
  </si>
  <si>
    <t>OS 205541</t>
  </si>
  <si>
    <t>OS 205576</t>
  </si>
  <si>
    <t>OS 205587</t>
  </si>
  <si>
    <t>OS 205590</t>
  </si>
  <si>
    <t>OS 205595</t>
  </si>
  <si>
    <t>OS 205613</t>
  </si>
  <si>
    <t>OS 205626</t>
  </si>
  <si>
    <t>OS 205647</t>
  </si>
  <si>
    <t>OS 205724</t>
  </si>
  <si>
    <t>OS 205776</t>
  </si>
  <si>
    <t>OS 205816</t>
  </si>
  <si>
    <t>OS 205828</t>
  </si>
  <si>
    <t>OS 205863</t>
  </si>
  <si>
    <t>OS 205959</t>
  </si>
  <si>
    <t>OS 205981</t>
  </si>
  <si>
    <t>OS 206025</t>
  </si>
  <si>
    <t>OS 206052</t>
  </si>
  <si>
    <t>OS 206080</t>
  </si>
  <si>
    <t>OS 206083</t>
  </si>
  <si>
    <t>OS 206174</t>
  </si>
  <si>
    <t>OS 206241</t>
  </si>
  <si>
    <t>OS 206244</t>
  </si>
  <si>
    <t>OS 206287</t>
  </si>
  <si>
    <t>OS 206306</t>
  </si>
  <si>
    <t>OS 206357</t>
  </si>
  <si>
    <t>OS 206394</t>
  </si>
  <si>
    <t>OS 206543</t>
  </si>
  <si>
    <t>OS 206556</t>
  </si>
  <si>
    <t>OS 206558</t>
  </si>
  <si>
    <t>OS 206560</t>
  </si>
  <si>
    <t>OS 206578</t>
  </si>
  <si>
    <t>OS-206925</t>
  </si>
  <si>
    <t>OS 206582</t>
  </si>
  <si>
    <t>OS 206595</t>
  </si>
  <si>
    <t>OS 206598</t>
  </si>
  <si>
    <t>OS 206599</t>
  </si>
  <si>
    <t>OS 206685</t>
  </si>
  <si>
    <t>OS 206696</t>
  </si>
  <si>
    <t>OS 206715</t>
  </si>
  <si>
    <t>OS 206814</t>
  </si>
  <si>
    <t>OS 206815</t>
  </si>
  <si>
    <t>OS 206869</t>
  </si>
  <si>
    <t>OS 206871</t>
  </si>
  <si>
    <t>OS 206919</t>
  </si>
  <si>
    <t>OS 206921</t>
  </si>
  <si>
    <t>OS 206922</t>
  </si>
  <si>
    <t>OS 206923</t>
  </si>
  <si>
    <t>OS 206924</t>
  </si>
  <si>
    <t>OS 206927</t>
  </si>
  <si>
    <t>OS  206928</t>
  </si>
  <si>
    <t>OS 206930</t>
  </si>
  <si>
    <t>OS 206931</t>
  </si>
  <si>
    <t>OS 207111</t>
  </si>
  <si>
    <t>OS 207112</t>
  </si>
  <si>
    <t>OS 207113</t>
  </si>
  <si>
    <t>OS 207164</t>
  </si>
  <si>
    <t>OS 207188</t>
  </si>
  <si>
    <t>OS 207245</t>
  </si>
  <si>
    <t>OS 207251</t>
  </si>
  <si>
    <t>OS 207284</t>
  </si>
  <si>
    <t>OS 207292</t>
  </si>
  <si>
    <t>OS 207295</t>
  </si>
  <si>
    <t>OS 207296</t>
  </si>
  <si>
    <t>OS 207298</t>
  </si>
  <si>
    <t>OS 207327</t>
  </si>
  <si>
    <t>OS 207375</t>
  </si>
  <si>
    <t>OS 207383</t>
  </si>
  <si>
    <t>OS 207447</t>
  </si>
  <si>
    <t>OS 207448</t>
  </si>
  <si>
    <t>OS 207449</t>
  </si>
  <si>
    <t>OS 207450</t>
  </si>
  <si>
    <t>OS 207457</t>
  </si>
  <si>
    <t>OS 207458</t>
  </si>
  <si>
    <t>OS 207460</t>
  </si>
  <si>
    <t>OS 207521</t>
  </si>
  <si>
    <t>OS 207597</t>
  </si>
  <si>
    <t>FORMATO 7</t>
  </si>
  <si>
    <t>PENALIDADES</t>
  </si>
  <si>
    <t xml:space="preserve">Segundo (II) 
Trimestre del 2018  </t>
  </si>
  <si>
    <t>Nro. De la contratación pública</t>
  </si>
  <si>
    <t>Denominación de la contratación pública</t>
  </si>
  <si>
    <t>Monto total del Contrato S/.</t>
  </si>
  <si>
    <t>Monto de la penalidad S/.</t>
  </si>
  <si>
    <t>ÓRDEN DE COMPRA 
N°001-001-206479</t>
  </si>
  <si>
    <t>ÚTILES DE ESCRITORIO</t>
  </si>
  <si>
    <t>S/ 2020.4</t>
  </si>
  <si>
    <t>ÓRDEN DE COMPRA 
N°001-001-206713</t>
  </si>
  <si>
    <t>S/ 463.98</t>
  </si>
  <si>
    <t>ÓRDEN DE COMPRA 
N°001-001-205421</t>
  </si>
  <si>
    <t>ADQUISICIÓN DE 01 CARTUCH
O DE IMPRESORA HP</t>
  </si>
  <si>
    <t>S/ 197.76</t>
  </si>
  <si>
    <t>ÓRDEN DE COMPRA 
N°001-001-205427</t>
  </si>
  <si>
    <t>ADQUISICIÓN DE 06 CARTUCHOS DE IMPRESORA KYOCERA (AMARILLO-CYAN-MAGENTA)</t>
  </si>
  <si>
    <t>S/ 1303.08</t>
  </si>
  <si>
    <t>FORMATO 17</t>
  </si>
  <si>
    <t>DOCUMENTOS DE CONFORMIDAD DE SERVICIO</t>
  </si>
  <si>
    <t>Fecha</t>
  </si>
  <si>
    <t>N° Documento de conformidad</t>
  </si>
  <si>
    <t>Cargo del trabajador que firma la conformidad</t>
  </si>
  <si>
    <t>Proveedor/Contratista</t>
  </si>
  <si>
    <t>Nro. del Contrato / No. Orden de Compra o Servicio</t>
  </si>
  <si>
    <t>Descripción del servicio realizado</t>
  </si>
  <si>
    <t>Importe del servicio S/.</t>
  </si>
  <si>
    <t xml:space="preserve">Observaciones </t>
  </si>
  <si>
    <t>S/N</t>
  </si>
  <si>
    <t>EQUIPO DE SERVICIOS GENERALES</t>
  </si>
  <si>
    <t xml:space="preserve">ELEONOR E.I.R.L </t>
  </si>
  <si>
    <t>OC-206185</t>
  </si>
  <si>
    <t xml:space="preserve">CORTINSA DE TELA </t>
  </si>
  <si>
    <t>GERENCIA DE GESTION DEL TALENTO HUMANO</t>
  </si>
  <si>
    <t>OC-206375</t>
  </si>
  <si>
    <t>AREA DE METEOROLOGIA AERONAUTICA</t>
  </si>
  <si>
    <t>OC-187833</t>
  </si>
  <si>
    <t>CISTERNAS DE AGUA X 13 M3 PARA LA ESTACION METEOROLOGICA DE LIMA</t>
  </si>
  <si>
    <t>COORDINACION GENERAL</t>
  </si>
  <si>
    <t>CORPORACION P.PONTEX</t>
  </si>
  <si>
    <t>OC-206426</t>
  </si>
  <si>
    <t xml:space="preserve">ADQUISICION DE PITA DE YUTE </t>
  </si>
  <si>
    <t xml:space="preserve">ÁREA DE ALMACENES </t>
  </si>
  <si>
    <t>PAPELERA NACIONAL SA</t>
  </si>
  <si>
    <t>OC-206472</t>
  </si>
  <si>
    <t>UTILES DE ESCRITORIO</t>
  </si>
  <si>
    <t xml:space="preserve">DIMERC PERU SAC </t>
  </si>
  <si>
    <t>OC-206716</t>
  </si>
  <si>
    <t>OC-206717</t>
  </si>
  <si>
    <t>AREA DE RELACIONES LABORALES</t>
  </si>
  <si>
    <t xml:space="preserve">COORPORACION P.PONTEX EIRL </t>
  </si>
  <si>
    <t>OC-206962</t>
  </si>
  <si>
    <t xml:space="preserve">ADQUISICION DE MEDICAMENTOS PARA TOPICO </t>
  </si>
  <si>
    <t xml:space="preserve">CORPORACION DE SERVICENTROS SAC </t>
  </si>
  <si>
    <t>OC-197153</t>
  </si>
  <si>
    <t>GAS NATURAL VEHICULAR-GAS GLP</t>
  </si>
  <si>
    <t>OC-207070</t>
  </si>
  <si>
    <t>SACAGRAPAS</t>
  </si>
  <si>
    <t>GAS NATURAL VEHICULAR-GAS GNV</t>
  </si>
  <si>
    <t>AREA DE REDES COMUNICACIONES Y SOPORTE TECNICO</t>
  </si>
  <si>
    <t>LOEYS SUMINISTRO SAC</t>
  </si>
  <si>
    <t>OC-205429</t>
  </si>
  <si>
    <t xml:space="preserve">LOEYS SUMINISTRO SAC </t>
  </si>
  <si>
    <t>OC-207061</t>
  </si>
  <si>
    <t>UTILES DE OFICINA</t>
  </si>
  <si>
    <t>OC-207110</t>
  </si>
  <si>
    <t>GRUPO MALJHAR SAC</t>
  </si>
  <si>
    <t>OC-207106</t>
  </si>
  <si>
    <t xml:space="preserve">BLOCK D/PAPEL BOND C/ESPIRAL P/TAQUIGRAFIA </t>
  </si>
  <si>
    <t>OC-207109</t>
  </si>
  <si>
    <t xml:space="preserve"> SOBRE MANILA T: A-4</t>
  </si>
  <si>
    <t>ÁREA DE INFRAESTRUCTURA Y TITULACIONES</t>
  </si>
  <si>
    <t>GRUPO LINEA Y PUNTO E.I.R.L.</t>
  </si>
  <si>
    <t>OC-207376</t>
  </si>
  <si>
    <t>SUMINISTRO DE MUEBLES PARA LA GERENCIA DE ADMINISTRACIÓN DE FINANZAS Y ASESORÍA DE LA GERENCIA DE LAS OFICINAS DE LA ALTA DIRECCIÓN SEDE CENTRAL DE CORPAC S.A.</t>
  </si>
  <si>
    <t>OC-207374</t>
  </si>
  <si>
    <t>SUMINISTRO E INSTALACIÓN DE MUEBLES PARA LA SALA DE ESPERA DE LAS OFICINAS OFICINAS DE LA ALTA DIRECCIÓN SEDE CENTRAL DE CORPAC S.A.</t>
  </si>
  <si>
    <t>OC-207373</t>
  </si>
  <si>
    <t>SUMINISTRO DE MUEBLES PARA EL POOL DE SECRETARIAS DE LAS OFICINAS DE LA ALTA DIRECCIÓN SEDE CENTRAL DE CORPAC S.A.</t>
  </si>
  <si>
    <t>GERENCIA DE GESTIÓN AEROPORTUARIA</t>
  </si>
  <si>
    <t>OC-207294</t>
  </si>
  <si>
    <t>ADQUISICIÓN DE PERSIANA VERTICAL</t>
  </si>
  <si>
    <t>ÁREA DE SERVICIOS GENERALES</t>
  </si>
  <si>
    <t>CORPORACION DE SERVICENTROS S.A.C.</t>
  </si>
  <si>
    <t>OC-206686</t>
  </si>
  <si>
    <t>GAS NATURAL VEHICULAR - GAS GLP</t>
  </si>
  <si>
    <t>GAS NATURAL VEHICULAR - GAS GNV</t>
  </si>
  <si>
    <t>EQUIPO MANTENIMIENTO SISTEMAS DE AYUDAS LUMINOSAS Y ENERGÍA ELÉCTRICA</t>
  </si>
  <si>
    <t>OS-203329</t>
  </si>
  <si>
    <t>PAGOS DE RECIBOS ENEL DISTRIBUCIÓN PERU S.A.A. POR CONSUMO DE ENERGÍA ELÉCTRICA EN SUMINISTROS N° 0672981, N° 2416031 Y N° 0954150 MESES DE ENERO A DICIEMBRE 2018</t>
  </si>
  <si>
    <t>GERENCIA DE AEROPUERTOS - ÁREA DE SEGURIDAD</t>
  </si>
  <si>
    <t xml:space="preserve">JORGE ARÍSTIDES ESPINOZA MADAS </t>
  </si>
  <si>
    <t>OS-201213</t>
  </si>
  <si>
    <t>CONTRATACIÓN DE UN CONSULTOR ESPECIALISTA EN SEGURIDAD DE LA AVIACIÓN CIVIL</t>
  </si>
  <si>
    <t>PERUANA DE MOTORS H.G.S.A.C.</t>
  </si>
  <si>
    <t>OS-197065</t>
  </si>
  <si>
    <t>SERVICIO DE MANTENIMIENTO PREVENTIVO Y CORRECTIVO SEGÚN KILOMETRAJE A DOS CAMIONETAS DE MARCA MITSUBISHI</t>
  </si>
  <si>
    <t>$ 315.63</t>
  </si>
  <si>
    <t>ÁREA DE CONTRATOS</t>
  </si>
  <si>
    <t>OS-204644</t>
  </si>
  <si>
    <t>SERVICIO DE PERITAJE GRAFOTÉCNICO PARA EL ÁREA DE CONTRATOS DE LA GERENCIA DE LOGÍSTICA DE CORPAC S.A.</t>
  </si>
  <si>
    <t>ÁREA DE ALMACENES</t>
  </si>
  <si>
    <t>OS-204699</t>
  </si>
  <si>
    <t>SERVICIO SOPORTE FUNCIONAL DEL SISTEMA DE TELEDESPACHO</t>
  </si>
  <si>
    <t>ÓRGANO DE CONTROL INSTITUCIONAL</t>
  </si>
  <si>
    <t>ANGEL LIZARDO BETETA ALBINAGORTA</t>
  </si>
  <si>
    <t>OS-204250</t>
  </si>
  <si>
    <t>CONTRATACIÓN DEL SERVICIO DE UN ABOGADO ESPECIALISTA EN SERVIIOS DE CONTROL GUBERNAMENTAL Y DE FORMULACIÓN DE INFORMES ESPECÍFICOS</t>
  </si>
  <si>
    <t>J.M.RODRIGUEZ AUTOMOTRIZ E.I.R.L.</t>
  </si>
  <si>
    <t>OS-194121</t>
  </si>
  <si>
    <t>SERVICIO DE REPARACIÓN DE LLANTAS (PARCHADO) , BALANCEO DE RUEDAS, SERVICIO CAMBIO DE LLANTAS</t>
  </si>
  <si>
    <t>HANURI S.A.C.</t>
  </si>
  <si>
    <t>OS-203001</t>
  </si>
  <si>
    <t>MANTENIMIENTO DEL ASCENSOR DEL CENTRO DE CONTROL DE TRÁNSITO AÉREO DE CORPAC S.A. POR 12 MESES</t>
  </si>
  <si>
    <t>SISTEMAS DE COMUNICACIONES AERONÁUTICAS</t>
  </si>
  <si>
    <t>OS-205776</t>
  </si>
  <si>
    <t>SERVICIO DE MANTENIMIENTO INTEGRAL DE UPS 20KVA DE ESTACIÓN TRANSMISORA SANTA ROSA</t>
  </si>
  <si>
    <t>MACROSTAR SOCIEDAD COMERCIAL DE RESPONSABILIDAD LIMITADA</t>
  </si>
  <si>
    <t>OS-204805</t>
  </si>
  <si>
    <t>SERVICIO DE MANTENIMIENTO A TORRES DE ANTENA EN ESTACIÓN RECEPTORA CHILLÓN Y ESTACIÓN ATS</t>
  </si>
  <si>
    <t>OS-203985</t>
  </si>
  <si>
    <t>SERVICIO DE ESPECIALISTA EN CONTROL GUBERNAMENTAL DE OBRAS PARA LOS SERVICIOS DE CONTROL SIMULTÁNEO</t>
  </si>
  <si>
    <t>OS-204959</t>
  </si>
  <si>
    <t>SERVICIO DE CONTRATACIÓN DE UN TÉCNICO PARA ARCHIVO DE DOCUMENTACIÓN DEL ÁREA DE CONTRATOS DE LA GERENIA DE LOGÍSTICA</t>
  </si>
  <si>
    <t xml:space="preserve">SERVICIO DE RECOLOCACIÓN  DE FALSO CIELO RASO CON BALDOSAS PARA LOS DIFERENTES AMBIENTES DE LAS OFICINAS DE LA ALTA DIRECCIÓN SEDE CENTRAL DE CORPAC S.A.
 </t>
  </si>
  <si>
    <t>OS-207112</t>
  </si>
  <si>
    <t xml:space="preserve">SERVICIO DE SUMINISTRO E INSTALACIÓN DE TABIQUES DRYWALL TIPO I CONTRAPLACADO CON PLANCHA DE YESO E=1/2 PARA LAS OFICINAS DE LA ALTA DIRECCIÓN SEDE CENTRAL DE CORPAC S.A. </t>
  </si>
  <si>
    <t>OS-206922</t>
  </si>
  <si>
    <t>SERVICIO DE SUMINISTRO E INSTALACIÓN DE PISO VINÍLICO Y LAMINADOS DE LAS OFICINAS DE LA ALTA DIRECCIÓN SEDE CENTRAL DE CORPAC S.A.</t>
  </si>
  <si>
    <t>CONSTRUCCIONES Y SERVICIOS GENERALES "AGA"</t>
  </si>
  <si>
    <t>OS-206931</t>
  </si>
  <si>
    <t>SERVICIO RESANADO. ESTAMPADO Y PINTADO DE MUROS, PORTANTES PAREDES, TABIQUES Y COLUMNAS DE LOS DIFERENTES AMBIENTES DE LAS OFICINAS DE LA ALTA DIRECCIÓN SEDE CENTRAL DE CORPAC S.A.</t>
  </si>
  <si>
    <t>OS-206930</t>
  </si>
  <si>
    <t>SERVICIO ACONDICIONAMIENTO DE AMBIENTES DE LOS DIFERENTES AMBIENTES DE LAS OFICINAS DE LA ALTA DIRECCIÓN DE LA SEDE CENTRAL DE CORPAC S.A.</t>
  </si>
  <si>
    <t>OS-207457</t>
  </si>
  <si>
    <t>SERVICIO ACONDICIONAMIENTO DEL CENTRO DE FOTOCOPIADO, SALA BLACK OFFICE, SALAS ADMINISTRATIVAS Y CONSEJERÍA DE LA ALTA DIRECCIÓN CENTRAL DE CORPAC S.A.</t>
  </si>
  <si>
    <t>OS-207113</t>
  </si>
  <si>
    <t>SERVICIO DE SUMINISTRO E INSTALACIÓN DE TABIQUES DRYWALL TIPO II CONTRAPLACADO DOBLE PLANCHA YESO E=1/2 DOBLE ELEMENTO AISLANTE TERMO ACÚSTICO DE LAS OFICINAS GERENCIA LEGAL, GERENCIA GENERAL, PRESIDENCIAL Y SALA DE DIRECTORIO</t>
  </si>
  <si>
    <t>ÁREA DE ADQUISICIONES</t>
  </si>
  <si>
    <t>WALTER RICARDO DIAZ CARDENAS</t>
  </si>
  <si>
    <t>OS-200830</t>
  </si>
  <si>
    <t xml:space="preserve">SERVICIO PRESENCIA DEL NOTARIO PÚBLICO EN PROCESO DE SELECCIÓN CONVOCADOS POR CORPAC S.A. DE ACUERDO A TÉRMINOS DE REFERENCIA </t>
  </si>
  <si>
    <t>ÁREA DE FACTURACIÓN Y COBRANZAS</t>
  </si>
  <si>
    <t>SENTINEL PERU S.A.</t>
  </si>
  <si>
    <t>OS-199498</t>
  </si>
  <si>
    <t>CONTRATACIÓN DE UNA EMPRESA PRESTADORA DE SERVICIOS DE INFORMACIÓN CREDITICIA Y COMERCIAL DE PERSONAS NATURALES Y JURÍDICAS (CENTRAL DE RIESGO)</t>
  </si>
  <si>
    <t>ÁREA DE DESARROLLO DE PERSONAL - GERENCIA DE GESTIÓN DEL TALENTO HUMANO</t>
  </si>
  <si>
    <t>TALENTO HUMANO V&amp;O VASVAL CONSULTORES Y ASESORES</t>
  </si>
  <si>
    <t>OS-204978</t>
  </si>
  <si>
    <t>SERVICIO DE PROCESO DE SELECCIÓN DE 03 PUESTOS GERENCIALES PARA CORPAC S.A.</t>
  </si>
  <si>
    <t>OS-206928</t>
  </si>
  <si>
    <t>SERVICIO SUMINISTRO E INSTALACIONES ELÉCTRICAS PARA LOS DIFERENTES AMBIENTES DE LAS OFICINAS DE LA ALTA DIRECCIÓN SEDE CENTRAL DE CORPAC S.A.</t>
  </si>
  <si>
    <t>SERVICIOS GENERALES "LUCCA"</t>
  </si>
  <si>
    <t>OS-206927</t>
  </si>
  <si>
    <t>SERVICIO DE SUMINISTRO E INSTLACIÓN DE FALSO CIELO RASO PARA LAS OFICINAS DE LA ALTA DIRECCIÓN SEDE CENTRAL DE CORPAC S.A.</t>
  </si>
  <si>
    <t>OS-206921</t>
  </si>
  <si>
    <t>SERVICIO DE SUMINISTRO E INSTALACIÓN DE PANELES LED PARA LOS DIFERENTES AMBIENTES DE LAS OFICINAS DE LA ALTA DIRECCIÓN SEDE CENTRAL DE CORPAC S.A.</t>
  </si>
  <si>
    <t>ARACELI RIMARI FLORES</t>
  </si>
  <si>
    <t>OS-204952</t>
  </si>
  <si>
    <t>CONTRATACIÓN DEL SERVICIO DE UN ASISTENTE EN AUDITORÍA PARA APOYO EN LABORES DE CONTROL GUBERNAMENTAL</t>
  </si>
  <si>
    <t>PACIFIC ALLIANCE GROUP S.A.C</t>
  </si>
  <si>
    <t>OS-205394</t>
  </si>
  <si>
    <t>SERVICIO DE CONSULTORÍA PARA ESTUDIO TÉCNICO OPERATIVO SOBRE CONDICIONES DE RADIOPROPAGACIÓN EN LA ESTACIÓN RECEPTORA CHILLÓN</t>
  </si>
  <si>
    <t>EQUIPO GENERACIÓN ELÉCTRICA Y AIRE ACONDICIONADO</t>
  </si>
  <si>
    <t>SEDAPAL</t>
  </si>
  <si>
    <t>OS-203871</t>
  </si>
  <si>
    <t>SUMINISTRO DE AGUA ESTACIÓN TRANSMISORA SANTA ROSA MESES DE FEBRERO A DICIEMBRE 2018</t>
  </si>
  <si>
    <t>SERVICIOS GENERALES FELPAR S.A.C</t>
  </si>
  <si>
    <t>OS-195108</t>
  </si>
  <si>
    <t>CONFECCIÓN Y SUMINISTRO DE TARJETAS DE PRESENTACIÓN PARA EJECUTIVOS Y FUNCIONARIOS DE CORPAC S.A.</t>
  </si>
  <si>
    <t>COORDINACIÓN GENERAL</t>
  </si>
  <si>
    <t>DP COMUNICACIONES S.A.C.</t>
  </si>
  <si>
    <t>OS-199398</t>
  </si>
  <si>
    <t>CONTRATACIÓN DEL SERVICIO DE MONITOREO DE MEDIOS PARA CORPAC S.A.</t>
  </si>
  <si>
    <t>OS-197261</t>
  </si>
  <si>
    <t>SERVICIO DE RASTREO POR SISTEMA DE GPS POR EL PERIODO DE 24 MESES DE 13 VEHÍCULOS</t>
  </si>
  <si>
    <t>OS-206394</t>
  </si>
  <si>
    <t>SERVICIO DE RASTREO POR SISTEMA DE GPS POR EL PERIODO DE 24 MESES DE 35 VEHÍCULOS</t>
  </si>
  <si>
    <t>ADELANTO - PRIMER PAGO DEL CUARENTA POR CIENTO (40%) DEL MONTO DEL MONTO DEL CONTRATO PRINCIPAL</t>
  </si>
  <si>
    <t>ADELANTO DIRECTO DEL 30% DEL MONTO TOTAL DEL CONTRATO G.L.024.2018 US$ 2'339,350.00</t>
  </si>
  <si>
    <t>CONTRATACION DE SERVICIO ESPECIALIZADO  EN ASESORIA  INTEGRAL  DE COMUNICACIONES Y RELACIONES PUBLICAS</t>
  </si>
  <si>
    <t>E.C.O. CONSULTORES SUCURSAL PERU</t>
  </si>
  <si>
    <t>SERVICIO DE EVALUACION DE DESEMPEÑO BASADO EN COMPETENCIAS</t>
  </si>
  <si>
    <t>TAMASHIRO &amp; RAMIREZ CONSULTORES SRLTDA</t>
  </si>
  <si>
    <t>CONTRATACION DE UNA EMPRESA ESPECIALIZADA EN LA ASESORIA DE NORMAS INTERNACIONALES DE INFORMACION FINANCIERA (NIIF) PARA 24 MESES</t>
  </si>
  <si>
    <t>ADELANTO DIRECTO 10% SEGUN CONTRATO G.L.033.2018 OBRA: PARCHADO, TRATAMIENTO DE GRIETAS, FISURAS, SELLADO ASFALTICO Y SEÑALIZACION DEL AREA DE MOVIMIENTO DE AERONAVES DEL AEROPUERTO DE YURIMAGUAS</t>
  </si>
  <si>
    <t>INGENIERIA CONSTRUCCION Y MINERIA CORPORACION VALDIVIA S.A.C.</t>
  </si>
  <si>
    <t>AREA DE CONTRATOS</t>
  </si>
  <si>
    <t>GERENCIA DE ASUNTOS JURÍDICOS</t>
  </si>
  <si>
    <t>CONSORCIO FALCON,DALY &amp; OTERO S</t>
  </si>
  <si>
    <t>SERVICIO DE PATROCINIO JUDICIAL EN MATERIA DE DERECHO LABORAL INDIVIDUAL Y COLECTIVO</t>
  </si>
  <si>
    <t>ÁREA DE REDES COMUNICACIONES Y SOPORTE TECNICO</t>
  </si>
  <si>
    <t>CONSORCIO GMD ADEXUS PERU</t>
  </si>
  <si>
    <t>SERVICIO DE RENOVACION DE LA RED LAN DE CORPAC S.A (22/02/18 AL 21/03/18)</t>
  </si>
  <si>
    <t>ÁREA DE SEGURIDAD - GERENCIA DE GESTIÓN AEROPORTUARIA</t>
  </si>
  <si>
    <t>JORGE ARISTIDES ESPINOZA MADAS</t>
  </si>
  <si>
    <t>ALMACENERA MERCANTIL S.C.R.L.</t>
  </si>
  <si>
    <t>BINDER CLIP METALICO T: 3/4 (19MM) 10 UNID</t>
  </si>
  <si>
    <t>WINLI SAC</t>
  </si>
  <si>
    <t>ÁREA DE COORDINACIÓN GENERAL</t>
  </si>
  <si>
    <t>ADQUISICION DE HERVIDOR ELECTRICO CON DISPENSADOR</t>
  </si>
  <si>
    <t>GERENCIA DE TECNOLOGÍA AERONÁUTICA</t>
  </si>
  <si>
    <t>CONSORCIO GAMBETA - FALCÓN CONSTRUCCIONES S.A.C.</t>
  </si>
  <si>
    <t>SISTEMA DE UTILIZACIÓN EN 20 KV TENSIÓN DE OPERACIÓN INICIAL 10 KV, PARA EL TRASLADO DEL SUMINISTRO 2416031 DE LA ESTACIÓN RADAR DE VIGILANCIA AÉREA GAMBETA DE CORPAC S.A. DEL AEROPUERTO INTERNACIONAL JORGE CHÁVEZ</t>
  </si>
  <si>
    <t>ÁREA DE CONTROL PATRIMONIAL</t>
  </si>
  <si>
    <t>COBEN CONTRATISTAS GENERALES EIRL</t>
  </si>
  <si>
    <t>CONTRATACION DEL SSERVICIO DE INVENTARIO FISICO, CONCILIACION Y VALUACION DE BIENES MUEBLES, MAQUINARIAS Y EQUIPOS A NIVEL NACIONAL - PERIODO 2017"</t>
  </si>
  <si>
    <t>ÁREA DE GESTIÓN DE LA CALIDAD / GSMS - GERENCIA DE SISTEMAS DE GESTIÓN DE LA CALIDAD</t>
  </si>
  <si>
    <t xml:space="preserve">M&amp;P INTER CONSULTING S.A.C. </t>
  </si>
  <si>
    <t>SERVICIO DE ASESORÍA EXTERNA PARA LA IMPLEMENTACIÓN DEL SISTEMA DE GESTIÓN DE RIESGOS DE NAVEGACIÓN AÉREA EN CORPAC S.A.</t>
  </si>
  <si>
    <t>FIBERLUX S.A.C</t>
  </si>
  <si>
    <t>SERVICIO DE COMUNICACIONES (ENLACES DE DATOS E INTERNET) PARA SERVICIO DE CENTRO DE DATOS CORPORATIVOS PARA LAS EMPRESAS DEL ESTADO BAJO EL AMBITO DEL FONAFE</t>
  </si>
  <si>
    <t>CENTRO DE DIAGNOSTICO VEHICULAR SAC - CEDIVE</t>
  </si>
  <si>
    <t>SERVICIO DE INSPECCION TECNICA VEHICULAR ORDINARIA</t>
  </si>
  <si>
    <t>SATELCOM PERU SAC</t>
  </si>
  <si>
    <t>SERVICIO DE RASTREO SATELITAL (GPS) PARA 13 CAMIONETAS NISSAN FRONTIER PROPIEDAD DE CORPAC S.A. POR 2 AÑOS (13/02/18-12/03/18)</t>
  </si>
  <si>
    <t>SERVICIO DE RASTREO POR SISTEMA DE GPS POR EL PERIODO DE 24 MESES DE 32 VEHÍCULOS</t>
  </si>
  <si>
    <t>ÁREA DE RELACIONES LABORALES</t>
  </si>
  <si>
    <t>ADQUISICIÓN DE LIBROS CORRESPONDIENTES A PUBLICACIONES DE SOLUCIONES LABORALES</t>
  </si>
  <si>
    <t>ÁREA DE SISTEMAS DE VIGILANCIA AÉREA</t>
  </si>
  <si>
    <t>LUBRICADOR AUTOMÁTICO DE 4.06 OZ / 120 CC</t>
  </si>
  <si>
    <t>MANUFACTURAS INDUSTRIALES DEL PERU S.A.C.</t>
  </si>
  <si>
    <t>SERVICIO A TODO COSTO DE RETIRO Y DISPOSICION FINAL DE PLANCHAS TIPO ETERNIT E INSTALACION DE NUEVAS PANELES DEL TECHO DEL AREA DE ALMACEN DE CORPAC S.A.</t>
  </si>
  <si>
    <t>PARDO SOCIEDAD ANONIMA CERRADA</t>
  </si>
  <si>
    <t>CONTRATACIÓN DEL SERVICIO DE LIMPIEZA DE LA SEDE CENTRAL, ESTACIÓN SNATA ROSA Y CHILLÓN - CALLAO 24/02/2018 AL 23/03/2018</t>
  </si>
  <si>
    <t>EQUIPO DE MANTENIMIENTO SISTEMAS DE AYUDAS LUMINOSAS Y ENERGÍA ELÉCTRICA</t>
  </si>
  <si>
    <t>PAGOS RECIBOS ENEL DISTRIBUCIÓN PERU S.A.A. POR CONSUMO DE ENERGÍA ELÉCTRICA EN SUMINISTROS N° 0672981,2416031 Y 0954150 - MESES DE ENERO A DICIEMBRE 2018 / N° DE CLIENTE: 0672981</t>
  </si>
  <si>
    <t>ALL JAPAN MOTORS S.A.C.</t>
  </si>
  <si>
    <t>SERVICIO DE MANTENIMIENTO PREVENTIVO Y CORRECTIVO DE LOS VEHICULOS MULTIMARCAS DE LA SEDE CENTRAL</t>
  </si>
  <si>
    <t>PAGOS RECIBOS ENEL DISTRIBUCIÓN PERU S.A.A. POR CONSUMO DE ENERGÍA ELÉCTRICA EN SUMINISTROS N° 0672981,2416031 Y 0954150 - MESES DE ENERO A DICIEMBRE 2018 - N° DE CLIENTE 0954150</t>
  </si>
  <si>
    <t>CONTRATACION DEL SERVICIO DE UN ABOGADO ESPECIALISTA EN SERVICIOS DE CONTROL GUBERNAMENTAL Y DE FORMULACION DE INFORMES ESPECIFICOS</t>
  </si>
  <si>
    <t>SERVICIO DE RASTREO SATELITAL (GPS) PARA 13 CAMIONETAS NISSAN FRONTIER PROPIEDAD DE CORPAC S.A. POR 2 AÑOS (13/01/18-12/02/18)</t>
  </si>
  <si>
    <t>DIMERC PERU SAC</t>
  </si>
  <si>
    <t>GERENCIA DE AEROPUERTOS</t>
  </si>
  <si>
    <t>PROTECCION Y RESGUARDO SA</t>
  </si>
  <si>
    <t>OS 200358</t>
  </si>
  <si>
    <t>SSERVICIO DE VIGILANCIA DE SEGURIDAD DE LA AVIACION CIVIL (AVSEC) PARA SEDES AEROPORTUARIAS A NIVEL NACIONAL DE CORPAC S.A. DEL 01/01/2018 AL 31/01/2018</t>
  </si>
  <si>
    <t>COPISERVICE EIRL</t>
  </si>
  <si>
    <t>SERVICIO CDE FOCOTOCOPIADO SEDE CENTRAL Y ESTACION SANTA ROSA / PERIODO DE 22/02/2018 AL 21/03/2018</t>
  </si>
  <si>
    <t>CONTRATACION DEL SERVICIO DE MONITOREO DE MEDIOS PARA CORPAC SA</t>
  </si>
  <si>
    <t>L.A. INVERSIONES S.A.C.</t>
  </si>
  <si>
    <t>SERVICIO DE TRANSPORTE DE PERSONAL OPERACIONAL TURNO SALIDA 24 MESES</t>
  </si>
  <si>
    <t>AREA DE INSPECCION EN VUELO/GT</t>
  </si>
  <si>
    <t>IDAMA</t>
  </si>
  <si>
    <t xml:space="preserve">CONTRATACION DEL SERVICIO INTEGRAL DE INSPECCION EN VUELO /  BOLSA DE 50 HORAS  - SEGÚN TDR - 9 HORA : 08 MIM </t>
  </si>
  <si>
    <t>HANURI S.A.C</t>
  </si>
  <si>
    <t>MANTENIMIENTO DEL ASCENSOR DEL CENTRO DE CONTROL DE TRANSITO AEREO DE CORPAC S.A. - POR 12 MESES (12/03/18)</t>
  </si>
  <si>
    <t>CONTRATACION SERVICIO ESPECIALIZADO EN ASESORIA INTEGRAL EN COMUNICACIONES Y RELACIONES PUBLICAS</t>
  </si>
  <si>
    <t>JE OPERADORES S.A.C</t>
  </si>
  <si>
    <t>OC 194115</t>
  </si>
  <si>
    <t>COMBUSTIBLE GASOHOL 97</t>
  </si>
  <si>
    <t>CORPORACION DE SERVICENTROS SAC</t>
  </si>
  <si>
    <t>OC 197153</t>
  </si>
  <si>
    <t>ÁREA DE FACTURACIÓN Y COBRANZAS - ÁREA DE CONTABILIDAD - ÁREA DE PROYECTOS Y DESARROLLO DE SISTEMAS</t>
  </si>
  <si>
    <t>CONTRATACIÓN DEL SERVICIO DE IMPLEMENTACIÓN DEL SISTEMA DE EMISIÓN ELECTRÓNICA DE COMPROBANTES DE PAGO</t>
  </si>
  <si>
    <t>ALFIL BLANCO INTERBUSINESS E.I.R.L.</t>
  </si>
  <si>
    <t>CONTRATACION DEL SERVICIO DE PUBLICACIONES Y/O AVISOS ESPECIALIZADOS PARA CORPAC S.A.</t>
  </si>
  <si>
    <t>NETLINE PERU S.A.</t>
  </si>
  <si>
    <t>CONTRATACIÓN DEL SERVICIO DE INTERNET PARA CORPAC S.A.</t>
  </si>
  <si>
    <t>BANDERITAS ADHESIVAS D/ PLASTICO SEÑALIZADORA D/PAG BLISTER 50UNID</t>
  </si>
  <si>
    <t>BLOCK D/PAPEL BOND C/EXPIRAL P/TAQUIGRAFIAD/56 GR</t>
  </si>
  <si>
    <t>CARTULINA MANILA 70X100 CMS CALIBRE 170/180</t>
  </si>
  <si>
    <t>PAPELERA MIRAFLORES S.A.</t>
  </si>
  <si>
    <t>NUMERADOR AUTOMÁTICO</t>
  </si>
  <si>
    <t xml:space="preserve">ÁREA DE FACTURACIÓN Y COBRANZAS </t>
  </si>
  <si>
    <t>CONTRATACIÓN DE UNA EMPRESA PRESTADORA DE SERVICIOS DE INFORMACIÓN CREDITICIA Y COMERCIAL DE PERSONAS NATURALES Y JURÍDICAS (CENTRAL DE RIESGOS)</t>
  </si>
  <si>
    <t>ÁREA DE ADMINISTRACIÓN DE PERSONAL</t>
  </si>
  <si>
    <t>COMPRA DE 6 CARTUCHOS DE CINTA PARA IMPRESORA EPSON FX 2190</t>
  </si>
  <si>
    <t>CLIPS DE 30MM NIQUELADOS</t>
  </si>
  <si>
    <t>UNITED INVERSIONES DE IMPORT. Y EXPORT DE BIENES EIRL</t>
  </si>
  <si>
    <t>OC 198652</t>
  </si>
  <si>
    <t>MOTOBOMBAS DE ALTA PRESION PARA VEHICULOS DE RESCATE</t>
  </si>
  <si>
    <t>LINKWORKS S.A.C.</t>
  </si>
  <si>
    <t>AMAZON MULTIGEST S.A.C.</t>
  </si>
  <si>
    <t>FOLDER MANIL T/A4</t>
  </si>
  <si>
    <t>AI SOLUCIONES INTEGRALES SAC</t>
  </si>
  <si>
    <t>PAPEL BOND COLORES VARIADOS</t>
  </si>
  <si>
    <t>GERENCIA DE TECNOLOGIA AERONAUTICA</t>
  </si>
  <si>
    <t>VIALUSA S.A.C.</t>
  </si>
  <si>
    <t>OS 177776
OS 188909
OS 205282</t>
  </si>
  <si>
    <t>OBRA: "INSTALACION DE SISTEMAS DE AYUDAS LUMINOSAS 06 AEROPUERTOS- TUMBES, PIURA, TRUJILLO, IQUITOS, TARAPOTO Y PUERTO MALDONADO"</t>
  </si>
  <si>
    <t>ÁREA DE CONTABILIDAD</t>
  </si>
  <si>
    <t>CONTASIS S.A.C.</t>
  </si>
  <si>
    <t>CONTRATACION DE UNA EMPRESA DE SERVICIOS PARA LA PRESENTACION DE LIBROS ELECTRONICOS A LA SUNAT</t>
  </si>
  <si>
    <t>J.M.AUTOMOTRIZ E.I.R.L.</t>
  </si>
  <si>
    <t>SERVICIO REPARACION DE LLANTAS, PARCHADO, BALANCEO DE RUEDAS, SERVICIO DE CAMBIO LLANTAS, MANTTO.DE AROS</t>
  </si>
  <si>
    <t>JTR CONSULTORES E.I.RL.</t>
  </si>
  <si>
    <t>CONTRATACIÓN DE UN SERVICIO MÉDICO Y DE ENFERMERA PARA CONSULTORIO DE CORPAC S.A.</t>
  </si>
  <si>
    <t>SERVICIO DE TELEFONÍA MOVIL</t>
  </si>
  <si>
    <t>SERVICIO DE PERITAJE GRAFOTECNICO</t>
  </si>
  <si>
    <t>AREA DE PROYECTOS Y DESARROLLO DE SISTEMAS DE LA GTI</t>
  </si>
  <si>
    <t>EXAGON PERU SAC</t>
  </si>
  <si>
    <t>CONTRATACION DEL SERVICIO DE SOPORTE TECNOLOGICO DEL SISTEMA INTEGRADO DE GESTION ADMINISTRATIVA - SIGA (392 HRS) (27/01/18-26/02/18)</t>
  </si>
  <si>
    <t>IBM DEL PERU S.A.C.</t>
  </si>
  <si>
    <t>CONTRATO POR PRESTACIONES ACCESORIAS N° 01:GESTION DE DISPOSITIVOS FINALES, DERIVADO DEL CONTRATO G.L.059.2014, CONTRATACION DEL SERVICIO DE ARRENDAMIENTO OPERATIVO DE EQUIPOS DE COMPUTO</t>
  </si>
  <si>
    <t>ÁREA DE RELACIONES LABORALES - EQUIPO DE SEGURIDAD Y SALUD EN EL TRABAJO</t>
  </si>
  <si>
    <t>INNOVACION HIGIENE OCUPACIONAL SAC</t>
  </si>
  <si>
    <t>CONTRATACIÓN DEL SERVICIO MÉDICO CON ESPECIALIZACIÓN EN SALUD OCUPACIONAL Y AMBIENTAL</t>
  </si>
  <si>
    <t>GERENCIA DE TECNOLOGIA DE LA INFORMACION Y ÁREA DE REDES, COMUNICACIONES Y SOPORTE TÉCNICO</t>
  </si>
  <si>
    <t>IBM DEL PERU</t>
  </si>
  <si>
    <t>SERVICIO DE ARRENDAMIENTO OPERATIVO DE EQUIPOS DE COMPUTO</t>
  </si>
  <si>
    <t>SERVICIO RESPONSABLE A LA INDUSTRIA SAC -SERESIN</t>
  </si>
  <si>
    <t>OC 195343</t>
  </si>
  <si>
    <t>ADQUISICIÓN DE PAPEL TOALLA DOBLE HOJA</t>
  </si>
  <si>
    <t>CYBREN DISTRIBUIDORES SAC</t>
  </si>
  <si>
    <t>IMPRESIONES &amp; UTILES SAC</t>
  </si>
  <si>
    <t xml:space="preserve">
CORPORACION EMPRESARIAL C&amp;Z S.A.C.
</t>
  </si>
  <si>
    <t>SERVICIO DE VIGILANCIA DE SEGURIDAD DE LA AVIACION CIVIL (AVSEC) PARA LAS ESTACIONES RADAR UBICADAS FUREA DE LOS AEROPUERTOS DEL CUSCO, CAJAMRCA, AREQUIPA , AYACUCHO (DEL 01/02/2018-28/02/2018)</t>
  </si>
  <si>
    <t>C&amp;F CONSULT SAC</t>
  </si>
  <si>
    <t>CONTRATACION DEL SERVICIO DE UNA EMPRESA JURIDICA O NATURAL ESPECIALIZADA EN EL AMBITO DE CONTROL GUBERNAMENTAL EN EL SECTOR PUBLICO</t>
  </si>
  <si>
    <t>PAGOS DE RECIBOS DE LUZ DEL SUR POR CONSUMO DE ENERGIA ELECTRICA EN CORPAC  EN EL SUMINISTRO N° 1240300 DE ENERO A DICIEMBRE DEL 2018</t>
  </si>
  <si>
    <t>ÁREA DE PROGRAMACIÓN Y CONTROL DE ADQUISICIONES</t>
  </si>
  <si>
    <t>MAX DANTE CAJO MANAYAY</t>
  </si>
  <si>
    <t>CONTRATACIÓN DE LOCACIÓN DE SERVICIOS PARA APOYO EN EL PAC</t>
  </si>
  <si>
    <t xml:space="preserve">QUANTUM CONSULTORES </t>
  </si>
  <si>
    <t>ASESORÍA TRIBUTARIA Y CONTABLE POR EL PERIODO DE 24 MESES PARA EL ÁREA DE CONTABILIDAD DE LA GERENCIA DE FINANZAS (11/02/18-10/03/18)</t>
  </si>
  <si>
    <t>ADQUISICIONES DE AGUA DE MESA SIN GAS DE 20 LITROS</t>
  </si>
  <si>
    <t>AREA DE SISTEMAS DE COMUNICACIONES AERONAUTICAS</t>
  </si>
  <si>
    <t>INTELSAT CORPORATION</t>
  </si>
  <si>
    <t>CONTRATO DEL SERVICIO SATELITAL PARA LA RED VSAT-RADAR DE CORPAC S.A. POR EL PERIODO DE 03 AÑOS</t>
  </si>
  <si>
    <t>AREA DE INFORMACION AERONAUTICA</t>
  </si>
  <si>
    <t>R&amp;L PRINT SERVICE E.I.RL.</t>
  </si>
  <si>
    <t>IMPRESIÓN DE CARTAS DE NAVEGACION</t>
  </si>
  <si>
    <t>GARANTIA TECNICA DEL UPGRADEDEL SISTEMA DE COMUNICACIONES VCS APP/TWR DEL CUSCO</t>
  </si>
  <si>
    <t>GERENCIA DE OPERACIONES AERONAUTICAS</t>
  </si>
  <si>
    <t>GOOD &amp; GOOD SUMINISTROS EIRL</t>
  </si>
  <si>
    <t>TONER PARA IMPRESORAS</t>
  </si>
  <si>
    <t>PAPEL STOCK FORM</t>
  </si>
  <si>
    <t>GRUPO FERNELLY S.A.C.</t>
  </si>
  <si>
    <t>BANDERITA ADHESIVA DE PLASTICO SEÑALIZADORA DE PAGINA</t>
  </si>
  <si>
    <t>DESARROLLO DE PERSONAL - GERENCIA DE PERSONAL</t>
  </si>
  <si>
    <t>SERVICIO DE EVALUACIONES PSICOLOGICAS A CANDIDATOS DE LAS CONVOCATORIAS  INTERNAS Y/O EXTERNAS DE PERSONAL DE CORPAC S.A</t>
  </si>
  <si>
    <t>RIMAC S.A.ENTIDAD PRESTADORA SALUD</t>
  </si>
  <si>
    <t>SERVICIO DE SEGURO COMPLEMENTARIO DE TRABAJO DE RIESGO SALUD</t>
  </si>
  <si>
    <t>CONTACOM</t>
  </si>
  <si>
    <t>SERVICIO DE REESTRUCTURACION DEL VALOR ATRIBUIDO DE PROPIEDAD PLANTA Y EQUIPO DE CORPAC S.A. DE ACUERDO A NIIF</t>
  </si>
  <si>
    <t>AREA DE PROYECTOS E INSTALACIONES</t>
  </si>
  <si>
    <t>205337
205338</t>
  </si>
  <si>
    <t>PERU OFFICE S.A.</t>
  </si>
  <si>
    <t>SERVICIO DE IMPRESIÓN PRESTACION ACCESORIA (07/03/18-06/04/18)</t>
  </si>
  <si>
    <t>GERENCIA DE TECNOLOGIA DE LA INFORMACION</t>
  </si>
  <si>
    <t>AI INVERSIONES PALO ALTO II S.A.C</t>
  </si>
  <si>
    <t>SERVICIO DE CENTRO DE DATOS CORPORATIVO PARA LAS EMPRESAS DEL ESTADO BAJO EL AMBITO DE FONAFE</t>
  </si>
  <si>
    <t>AREA DE TESORERIA</t>
  </si>
  <si>
    <t>SPOT COLOR</t>
  </si>
  <si>
    <t>ADQUISICION DE ETIQUETAS AUTOADHESIVAS TUUA</t>
  </si>
  <si>
    <t>NILDA MAVEL LINARES TERAN</t>
  </si>
  <si>
    <t>CONFECCION Y SUMINISTRO DE SELLOS AUTOATICOS Y CONSUMIBLES PARA USO DE LAS DEPENDENCIAS DE CORPAC S.A</t>
  </si>
  <si>
    <t>VERA AUDITORES Y ASOCIADOS S.R.L.</t>
  </si>
  <si>
    <t>CONTRATACIÓN DE UNA EMPRESA ESPECIALIZADA EN LA ASESORÍA DE NORMAS INTERNACIONALES DE INFORMACIÓN FINANCIERA - NIIF</t>
  </si>
  <si>
    <t>CORPORACION F&amp;L PERU SAC</t>
  </si>
  <si>
    <t>ADQUISICION DE CARTUCHOS DE TINTA PARA PLOTTER</t>
  </si>
  <si>
    <t>CONSERSAC</t>
  </si>
  <si>
    <t>ÁREA DE INFORMACIÓN AERONÁUTICA / EQUIPO DE PUBLICACIONES Y CARTOGRAFÍA AERONÁUTICA</t>
  </si>
  <si>
    <t>CORPORACION SADCITEC S.A.C.</t>
  </si>
  <si>
    <t>ADQUISICIÓN DE CABEZALES PARA PLOTTER HP T1300</t>
  </si>
  <si>
    <t>GARDEN KORPS SAC</t>
  </si>
  <si>
    <t xml:space="preserve">SERVICIO DE MANTENIMIENTO Y CONSERVACION DE JARDINES E IMPLEMENTACION DE MACETEROS EN CORPAC S.A. </t>
  </si>
  <si>
    <t>TECNOLOGIAS ECOLOGICAS PRISMA S.A.C.</t>
  </si>
  <si>
    <t>SERVICIO DE RECOJO Y DISPOSICION FINAL RESIDUOS SOLIDOS Y PELIGROSOS DE CORPAC S.A. (06/03/2018-05/04/2018)</t>
  </si>
  <si>
    <t>CONTRATACIÓN DE SERVICIO DE PUBLICACIONES Y/O AVISOS ESPECIALIZADOS PARA CORPAC S.A.</t>
  </si>
  <si>
    <t>CORPORACION OML SOCIEDAD ANONIMA CERRADA</t>
  </si>
  <si>
    <t>SERVICIO CONTRATACIÓN DEL SERVICIO DE TERCERIZACIÓN DE ESTUDIOS DE MERCADO</t>
  </si>
  <si>
    <t>HERMES TRANSPORTES BLINDADOS S.A.</t>
  </si>
  <si>
    <t>SERVICIO TRASLADO, CUSTODIA Y ALMACENAMIENTO EXTERNO DE CINTAS BACKPUS</t>
  </si>
  <si>
    <t>NCOMUNICA EIRL</t>
  </si>
  <si>
    <t>IMPRESIÓN DE 2000 TRIPTICOS A4 FULL COLOR</t>
  </si>
  <si>
    <t>RICARDO LEON VELARDE HUAPAYA</t>
  </si>
  <si>
    <t>CONTRATACION DEL SERVICIO DE UN ESPECIALISTA EN CONTROL GUBERNAMENTAL DE OBRAS PARA LOS SERVICIOS DE CONTROL SIMULTANEO.</t>
  </si>
  <si>
    <t>SERVICIO DE TELEFONIA PRIMARIA</t>
  </si>
  <si>
    <t>PAGOS RECIBOS ENEL DISTRIBUCIÓN PERU S.A.A. POR CONSUMO DE ENERGÍA ELÉCTRICA EN SUMINISTROS N° 0672981,2416031 Y 0954150 - MESES DE ENERO A DICIEMBRE 2018 - N° DE CLIENTE 2416031</t>
  </si>
  <si>
    <t>EQUIPO DE GENERACIÓN ELÉCTRICA Y AIRE ACONDICIONADO</t>
  </si>
  <si>
    <t>SERVICIO DE IMPRESIÓN</t>
  </si>
  <si>
    <t>DOLPHIN TELECOM DEL PERU</t>
  </si>
  <si>
    <t>CONTRATACIÓN DEL SERVICIO DE TELECOMUNICACIONES POR RADIO</t>
  </si>
  <si>
    <t>CONTRATACIÓN DEL SERVICIO DE SOPORTE TECNOLÓGICO DEL SISTEMA INTEGRADO DE GESTIÓN ADMINISTRATIVA - SIGA</t>
  </si>
  <si>
    <t>SHIROMA HIGA JHONNY ALEJANDRO</t>
  </si>
  <si>
    <t>CORONAS DE FLORES POR FALLECIMIENTO Y OFRENDAS INSTITUCIONALES</t>
  </si>
  <si>
    <t>SECRETARIA DE DIRECTORIO</t>
  </si>
  <si>
    <t>ADQUISICION DE TERMO ELECTRICO</t>
  </si>
  <si>
    <t>CINTA IMPRESORA EPSON FX2190-S015335</t>
  </si>
  <si>
    <t>ASESORÍA TRIBUTARIA Y CONTABLE POR EL PERIODO DE 24 MESES PARA EL ÁREA DE CONTABILIDAD DE LA GERENCIA DE FINANZAS (11/03/18-10/04/18)</t>
  </si>
  <si>
    <t>G4S PERU SAC</t>
  </si>
  <si>
    <t xml:space="preserve">SERVICIO DE VIGILANCIA DE SEGURIDAD  </t>
  </si>
  <si>
    <t xml:space="preserve">EQUIPO DE MANTENIMIENTO, SISTEMAS DE AYUDAS LUMINOSAS Y ENERGÍA ELÉCTRICA </t>
  </si>
  <si>
    <t>FALCÓN CONSTRUCCIONES S.A.C. – FACTURA N° 003-000027 - ADELANTO PARA MATERIALES E INSUMOS DE LA OBRA “SISTEMA DE UTILIZACIÓN EN 20 KV TENSIÓN DE OPERACIÓN INICIAL 10 KV, PARA EL TRASLADO DEL SUMINISTRO 2416031 DE LA ESTACIÓN RADAR DE VIGILANCIA AÉREA GAMBETA DE CORPAC S.A. DEL AEROPUERTO INTERNACIONAL JORGE CHÁVEZ” – CONTRATO G.L.014.2018</t>
  </si>
  <si>
    <t>ERNST &amp; YOUNG ASESORES SCRL</t>
  </si>
  <si>
    <t>CONTRATACION DEL SERVICIO DE PATROCINIO JUDICIAL EN MATERIA DE DERECHO LABORAL, INDIVIDUAL Y COLECTIVO</t>
  </si>
  <si>
    <t>IRON MOUNTAIN DEL PERU S.A.</t>
  </si>
  <si>
    <t>CONTRATACION DEL SERVICIO DE GESTION Y CUSTODIA DEL ARCHIVO CENTRAL DOCUMENTARIO DE CORPAC S.A.</t>
  </si>
  <si>
    <t>AREA DE PLANEAMIENTO Y PROYECTOS</t>
  </si>
  <si>
    <t>IGNACIO DELGADO BRACESCO</t>
  </si>
  <si>
    <t>CONTRATACIÓN DE UN PROFESIONAL ESPECIALIZADO PARA APOYAR Y ASESORAR LA ELABORACIÓN DE LINEAMIENTOS REQUERIDOS PARA MEDIR EL CUMPLIMIENTO DE LOS INDICADORES DE GESTION CONFORME A LA METODOLOGIA DEL BALANCE SCORECARD</t>
  </si>
  <si>
    <t>SERVICIO DE CONFECCIÓN Y SUMINISTRO DE TARJETAS DE PRESENTACIÓN PARA EJECUTIVOS Y FUNCIONARIOS DE CORPAC S.A.</t>
  </si>
  <si>
    <t>CONFECCION DE 10 RECORDATORIOS POR LIMITE D EEDAD (70 AÑOS) PARA PERSONAL QUE CESARA EN 2018</t>
  </si>
  <si>
    <t>EMPRESA DE TRANSPORTES TURÍSTICO MAVI TOURS E.I.R.L.</t>
  </si>
  <si>
    <t xml:space="preserve">SERVICIO DE TRANSPORTE DEL PERSONAL ADMINISTRATIVO SEDE CENTRAL Y EST. STA. ROSA </t>
  </si>
  <si>
    <t>MALVEX DEL PERU S.A.</t>
  </si>
  <si>
    <t>SERVICICO DE MANTENIMIENTO PREVENTIVO DE LA APILADORA ELÉCTRICA</t>
  </si>
  <si>
    <t>AREA DE METEREOLOGIA  AERONAUTICA</t>
  </si>
  <si>
    <t>OC 187883</t>
  </si>
  <si>
    <t>CISTERNAS DE AGUA X 13 M3 PARA LA ESTACION METEREOLOGICA DE LIMA</t>
  </si>
  <si>
    <t>SERVICIO DE VIGILANCIA DE SEGURIDAD DE LA AVIACION CIVIL (AVSEC) PARA SEDES AEROPORTUARIAS A NIVEL NACIONAL DE CORPAC S.A. DEL 01.02.2018 AL 28.02.2018</t>
  </si>
  <si>
    <t>ALMACENES SANTA CLARA S.A.</t>
  </si>
  <si>
    <t>SERVICIO DE MANTENIMIENTO PREVENTIVO Y CORRECTIVOS DE 07 VEHÍCULOS NISSAN MODELO NP300 FRONTIER</t>
  </si>
  <si>
    <t>CORREOS DEL PERU S.A.</t>
  </si>
  <si>
    <t>CONTRATACIÓN DEL SERVICIO DE MENSAJERÍA COURRIER EN LIMA Y PROVINCIAS PARA CORPAC S.A.</t>
  </si>
  <si>
    <t>CONTRATACION DEL SERVICIO DE LICENCIAMIENTO DE HERRAMIENTAS DE DISEÑO ASISTIDO POR COMPUTADORA CAD DE LA MARCA AUTODESK</t>
  </si>
  <si>
    <t xml:space="preserve">RODOLFO BUSTAMANTE S.A </t>
  </si>
  <si>
    <t xml:space="preserve">SERVICIO DE AGENCIAMIENTO DE ADUANAS NACIONALES SEGÚN TERMINOS DE REFERENCIA </t>
  </si>
  <si>
    <t>BOINAS DORADAS S.A.C</t>
  </si>
  <si>
    <t>SERVICIO DE VIGILANCIA DE SEGURIDAD DE LA AVIACIÓN CIVIL (AVSEC) PARA SEDES AEROPORTUARIAS A NIVEL NACIONAL)</t>
  </si>
  <si>
    <t>COMBUSTIBLE DIESEL B5 S-50</t>
  </si>
  <si>
    <t>CLIMATIZACION AMBIENTAL S.A.C.</t>
  </si>
  <si>
    <t>ADQUISICION DE MATERIALES PARA EL MANTENIMIENTO DE LOS EQUIPOS DE AIRE ACONDICIONADO INSTALADOS EN EL AEROPUERTO INT JORGE CHAVEZ Y LAS ESTACIONES DE ASIA, SALINAS Y CHILLON</t>
  </si>
  <si>
    <t>MANUEL JESUS REYNOSO ANGELES</t>
  </si>
  <si>
    <t>SERVICIO DE CONTRATACION DE UN TECNICO PARA ARCHIVO DE DOCUMENTACION DEL AREA DE CONTRATOS DE LA GERENCIA DE LOGISTICA</t>
  </si>
  <si>
    <t>SOFTWAREONE PERU S.A.C</t>
  </si>
  <si>
    <t>CONTRATO COMPLEMENTARIO AL CONTRATO N° 063-2014-FONAFE CORRESPONDIENTE A LA ADQUISICIÓN DE LICENCIAS PARA EL USO DE SOFTWARE MICROSOFT BAJO ÚNICO CONTRATO</t>
  </si>
  <si>
    <t>LIMA AIRPORT PARTNERS</t>
  </si>
  <si>
    <t>PAGO FACTURAS A LIMA AIRPORT PARTNERS - LAP POR CONSUMO DE ENERGÍA ELÉCTRICA EN CORPAC MESES DE ENERO A DICIEMBRE 2018</t>
  </si>
  <si>
    <t xml:space="preserve">WALTER RICARDO DIAZ CARDENAS </t>
  </si>
  <si>
    <t>CONTRATACIÓN DEL SERVICIO PRESENCIA DE NOTARIO PÚBLICO EN PROCESOS DE SELECCIÓN CONVOCADOS POR CORPAC S.A.</t>
  </si>
  <si>
    <t>CONTRATACIÓN DEL SERVICIO DE  MONITOREO DE MEDIOS PARA CORPAC S.A.</t>
  </si>
  <si>
    <t>SERVICIO Y EQUIPAMIENTO AUTOMOTRIZ S.R.L.</t>
  </si>
  <si>
    <t>SERVICIO DE LAVADO PARA VEHICULOS DE CORPAC POR 12 MESES</t>
  </si>
  <si>
    <t>SERVICIO CDE FOCOTOCOPIADO SEDE CENTRAL Y ESTACION SANTA ROSA / PERIODO DE 22/03/2018 AL 21/04/2018</t>
  </si>
  <si>
    <t>CONTRATACION DEL SERVICIO DE UN ASISTENTE EN AUDITORIA PARA APOYO EN LABORES DE CONTROL GUBERNAMENTAL</t>
  </si>
  <si>
    <t>DIGIRED.NET E.I.R.L.</t>
  </si>
  <si>
    <t>CONTRATACION DEL SERVICIO DE MANTENIMIENTO Y SOPORTE TECNICO (8/3-7/4)</t>
  </si>
  <si>
    <t>GAS GLP</t>
  </si>
  <si>
    <t>GERENCIA CENTRAL DE NAVEGACIÓN AÉREA</t>
  </si>
  <si>
    <t>DEIMOS SPACE S.L.U.</t>
  </si>
  <si>
    <t xml:space="preserve">OC </t>
  </si>
  <si>
    <t>ADQUISICIÓN DE BIENES, REPUESTOS, INSTALACIÓN Y PUESTA EN SERVICIO DE LOS SISTEMAS DE RADIOAYUDAS ILS/DME, VOR Y DME PARA LA RENOVACIÓN DE ESTACIONES DEL ÁMBITO NACIONAL (INCLUYENDO UN (D) VOR/DME PARA LA ESTACIÓN DE ASIA)</t>
  </si>
  <si>
    <t>OC 181488
OC 181485
OC 181498
OC 181487
OC 181500
OC 181505</t>
  </si>
  <si>
    <t>SERVICIO TRANSPORTE PERSONAL TÉCNICO SALIDA 24 MESES</t>
  </si>
  <si>
    <t>CONTRATACIÓN DEL SERVICIO DE UN ABOGADO ESPECIALISTA EN SERVICIOS DE CONTROL GUBERNAMENTAL Y DE FÓRMULACIÓN DE INFORMES ESPECÍFICOS</t>
  </si>
  <si>
    <t>DIBRISO S.A.</t>
  </si>
  <si>
    <t>CARTUCHOS DE TINTA MATTE BLACK, PHOTO BLACK Y YELLOW PARA PLOTER HP DESINJET T1300</t>
  </si>
  <si>
    <t>ADQUISICIÓN DE INSUMOS DE IMPRESIÓN (CINTAS)</t>
  </si>
  <si>
    <t>DL COMPUTO DEL PERU SAC</t>
  </si>
  <si>
    <t>CARTUCHOS PARA TONER</t>
  </si>
  <si>
    <t>ARCHIVADOR DE PALANCADE LOMO ANGOSTO T/OFICIO</t>
  </si>
  <si>
    <t>SERVICIO DE REPARACIÓN DE LLANTAS (PARCHADO), BALANCEO DE RUEDAS, SERVICIO CAMBIO DE LLANTAS</t>
  </si>
  <si>
    <t>SERVICIO DE INSTALACION DE CANALETAS Y PANELES LATERALES EN EL ALMACEN DE CORPAC S.A.</t>
  </si>
  <si>
    <t>EQUIPO DE MANTENIMIENTO SISTEMAS METEREOLÓGICOS</t>
  </si>
  <si>
    <t>ADR TECNOLOGY SAC</t>
  </si>
  <si>
    <t>OC 202353</t>
  </si>
  <si>
    <t>EQUIPOS DE TERMOMETRIA</t>
  </si>
  <si>
    <t>DATOS TECNICOS S.A.</t>
  </si>
  <si>
    <t>CONTRATACION DE UNA EMPRESA QUE BRINDE EL SERVICIO DE ACCESO A LOS MODULOS DEL SISTEMA DE MERCADOS FINANCIEROS (16/03/18/ - 15/04/18)</t>
  </si>
  <si>
    <t>CIAC</t>
  </si>
  <si>
    <t>BATERIAS ALCALINAS</t>
  </si>
  <si>
    <t>CASOLI S.A.C.</t>
  </si>
  <si>
    <t>OC 202891</t>
  </si>
  <si>
    <t>SUMINISTRO DE LLANTA</t>
  </si>
  <si>
    <t>SERVICIOS DE INGENIERIA TECNICA COPACABANA E.I.R.L.</t>
  </si>
  <si>
    <t>CONFORMIDAD TÉCNICA - ADQUISICIÓN DE CARTUCHOS TINTA IMPRESORA X476DW</t>
  </si>
  <si>
    <t>CONTRTATACIÓN DEL SERVICIO DE INTERNET PARA CORPAC S.A.</t>
  </si>
  <si>
    <t>REPARACIÓN DE ROZAS CIRCUITO RETIL  SALIDA CALLE DE RODAJE  GOLF Y REPARACIÓN ROZADA CIRCUITO LEAD ON - N° 04,05,26 Y 28 CABECERA DE LA PISTA 15</t>
  </si>
  <si>
    <t>DESARROLLO COMERCIAL DESCO EIRL</t>
  </si>
  <si>
    <t>CARTUCHO DE TONER HP NEGRO</t>
  </si>
  <si>
    <t xml:space="preserve">CARTUCHO IMPRESORA HP LASERJET </t>
  </si>
  <si>
    <t>SERVICIO DE VIGILANCOA DE SEGURIDAD DE LA AVIACIÓN CIVIL (AVSEC) PARA LA SEDE CENTRAL - CALLAO 01/03/2018 HASTA 31/03/2018</t>
  </si>
  <si>
    <t>ENEL DISTRIBUCION DEL PERU S.A.A.</t>
  </si>
  <si>
    <t>CONTRATACIÓN DEL SERVICIO DE LIMPIEZA DE LA SEDE CENTRAL, ESTACIÓN SNATA ROSA Y CHILLÓN - CALLAO 24/03/2018 AL 23/04/2018</t>
  </si>
  <si>
    <t>ÁREA DE INFRAESTRUCTURA Y TITULACIONES - GERENCIA CENTRAL DE AEROPUERTOS</t>
  </si>
  <si>
    <t>CONSORCIO LIBERTAD</t>
  </si>
  <si>
    <t>OS 200823</t>
  </si>
  <si>
    <t>REMISIÓN DE EXPEDIENTE DE PAGO DE VALORIZACIÓN N° 03 DEL CONTRATO DE SUPERVISIÓN DE OBRA, CORRESPONDIENTE AL “PARCHADO, TRATAMIENTO DE GRIETAS, FISURAS, SELLADO ASFÁLTICO Y SEÑALIZACIÓN DEL ÁREA DE MOVIMIENTO DE AERONAVES DEL AEROPUERTO DE ILO”.</t>
  </si>
  <si>
    <t>REMISIÓN DE FACTURA CORRESPONDIENTE AL PAGO DE LA VALORIZACIÓN N° 03 CORRESPONDIENTE A LA OBRA “PARCHADO, TRATAMIENTO DE GRIETAS, FISURAS, SELLADO ASFÁLTICO Y SEÑALIZACIÓN DEL ÁREA DE MOVIMIENTO DE AERONAVES DEL AEROPUERTO DE ILO”.</t>
  </si>
  <si>
    <t>ARRENDAMIENTO DE UNA LINEA PLUS N°484-8506 RECIBO N° 0004-961695466</t>
  </si>
  <si>
    <t>ÁREA CONTROL PATRIMONIAL</t>
  </si>
  <si>
    <t>PACIFICO COMPAÑÍA DE SEGUROS Y REASEGUROS S.A.</t>
  </si>
  <si>
    <t>CONTRATACION DE SEGUROS PATRIMONIALES - ITEM N° 01 (SEGURO DE DESHONESTIDAD)</t>
  </si>
  <si>
    <t>CONTRATACION DE SEGUROS PATRIMONIALES - ITEM N° 01 (SEGURO MULTIRIESGO)</t>
  </si>
  <si>
    <t>PACIFICO PERUANO SUIZA COMPAÑÍA DE SEGUROS Y REASEGUROS S.A.</t>
  </si>
  <si>
    <t>CONTRATACION DE SEGUROS PATRIMONIALES - ITEM N° 01 (SEGURO DE RESPONSABILIDAD CIVIL)</t>
  </si>
  <si>
    <t>PERUFILMS SERVICIOS GENERALES S.A.C.</t>
  </si>
  <si>
    <t>SUMINISTRO E INSTALACIÓN DE LÁMINAS DE PROTECCIÓN SOLAR PARA VIDRIOS EN OFICINA AIS/ARQ,EQ. PRONÓSTICOS Y ÁREA DE SERVICIOS DE TRÁNSITO AÉREO</t>
  </si>
  <si>
    <t>PAGOS DE RECIBOS DE LUZ DEL SUR POR CONSUMO DE ENERGIA ELECTRICA EN CORPAC  EN EL SUMINISTRO N° 1240300 DE ENERO A DICIEMBRE DEL 2018 (25/03/18-24/04/18)</t>
  </si>
  <si>
    <t>ADQUISICIÓN DE AGUA DE MESA SIN GAS DE 20 LITROS</t>
  </si>
  <si>
    <t>SERVICIO DE MANTENIMIENTO PREVENTIVO Y CORRECTIVO DE SIETE (07) VEHÍCULOS NISSAN MODELO NP300 FRONTIER</t>
  </si>
  <si>
    <t>INSPECCION EN VUELO - GERENCIA TECNICA</t>
  </si>
  <si>
    <t>ROHDE &amp;SCHWARZ COLOMBIA S.A. SUCURSAL PERU</t>
  </si>
  <si>
    <t>SERVICIO DE MANTENIMIENTO, CALIBRACION Y CERTIFICACION DE GENERADOR DE SEÑALES ILS/VOR EVS-300</t>
  </si>
  <si>
    <t>SERVICIO ADQUISICION FABRICA DE SOFTWARE</t>
  </si>
  <si>
    <t>GASNOR S.A.C.</t>
  </si>
  <si>
    <t>OC 199484</t>
  </si>
  <si>
    <t>ADQUISICION DE COMBUSTIBLE PARA ESTACION VOR/DME LAS SALINAS - HUACHO. QUINTA ENTREGA</t>
  </si>
  <si>
    <t>CONTRATO DEL SERVICIO SATELITAL PARA LA RED VSAT-RADAR DE CORPAC S.A. POR EL PERIODO DE 03 AÑOS - JUNIO 2018</t>
  </si>
  <si>
    <t>COSTA DEL SOL S.A.</t>
  </si>
  <si>
    <t>CONTRATACION DE UNA EMPRESA PARA LA ORGANIZACIÓN Y EJECUCION DEL DIA DE LA SECRETARIA CORPAC S.A. 2018</t>
  </si>
  <si>
    <t>SERVICIO DE LICENCIAMIENTO CORPORATIVO MICROSOFT BAJO LA MODALIDAD ENTERPRISE AGREEMENT PARA LAS EMPRESAS BAJO EL AMBITO DE FONAFE</t>
  </si>
  <si>
    <t>EQUIPO MANTENIMIENTO SISTEMAS DE RADIOAYUDAS</t>
  </si>
  <si>
    <t>ENERGY SYSTEM SOLUTIONS S.A.C.</t>
  </si>
  <si>
    <t>ADQUISICIÓN DE 12 BATERÍAS DE 12 VOLTIOS PARA EL SISTEMA ils/DME-T CAT IIIB DE LIMA</t>
  </si>
  <si>
    <t>PUNTO TECNOLOGICO Y DE TELECOMUNICACIONES UPLOA</t>
  </si>
  <si>
    <t>MODULO DE INTERFAZ DE CANAL DE RADIO DOBLE</t>
  </si>
  <si>
    <t>SERVICIO DE RENOVACION DE LA RED LAN DE CORPAC S.A (22/03/18 AL 21/04/18)</t>
  </si>
  <si>
    <t>CONTRATACIÓN DEL SERVICIO MÉDICO Y DE ENFERMERÍA PARA CONSULTORIO DE CORPAC S.A.5/4-4/5</t>
  </si>
  <si>
    <t>SERVICIO DE AGENCIAMIENTO DE ADUANAS - NACIONALIZACIÓN</t>
  </si>
  <si>
    <t>SERVICIO Y CONFECCIÓN Y SUMINISTRO DE TARJETAS DE PRESENTACIÓN PARA EJECUTIVOS Y FUNACIONARIOS DE CORPAC S.A.</t>
  </si>
  <si>
    <t>CONTRATACIÓN DEL SERVICIO DE PUBLICACIONES Y/O AVISOS ESPECIALIZADOS PARA CORPAC S.A.</t>
  </si>
  <si>
    <t>HORNO MICROONDAS</t>
  </si>
  <si>
    <t>CORPORACIÓN SERVICENTROS S.A.C.</t>
  </si>
  <si>
    <t>JE OPERADORES S.A.C.</t>
  </si>
  <si>
    <t>SERVICIO DE IMPRESIÓN PRESTACION ACCESORIA (07/04/18-06/05/18)</t>
  </si>
  <si>
    <t>SERVICIO DE RASTREO SATELITAL (GPS) PARA 13 CAMIONETAS NISSAN FRONTIER PROPIEDAD DE CORPAC S.A. POR 2 AÑOS (13/03/18-12/04/18)</t>
  </si>
  <si>
    <t>MONITOR LED FULL HD 27''</t>
  </si>
  <si>
    <t>SERVICIO DE VIGILANCOA DE SEGURIDAD DE LA AVIACIÓN CIVIL (AVSEC) PARA LA SEDE CENTRAL - CALLAO 01/04/2018 HASTA 30/04/2018</t>
  </si>
  <si>
    <t>CONTRATACIÓN DEL SERVICIO DE PATROCINIO JUDICIAL EN MATERIA DE DERECHO LABORAL, INDIVIDUAL Y COLECTIVO</t>
  </si>
  <si>
    <t>ALDA REFRIGERACION</t>
  </si>
  <si>
    <t>COMPRESOR PARA AIRE ACONDICIONADO</t>
  </si>
  <si>
    <t>BOINAS DORADAS S.A.C.</t>
  </si>
  <si>
    <t>OS 186282</t>
  </si>
  <si>
    <t>CONTRATACIÓN DEL SERVICIO DE MANTENIMIENTO Y SOPORTE TÉCNICO (8/4-7/5)</t>
  </si>
  <si>
    <t>C&amp;N CONTRATISTAS S.A.C.</t>
  </si>
  <si>
    <t>SERVICIO DE MANTENIMIENTO DEL FALSO CIELO RASO DE LAS OFICINAS DEL CENTRO DE INSTRUCCIÓN DE AVIACION CIVIL (CIAC)</t>
  </si>
  <si>
    <t>SERVICIO DE MANTENIMIENTO Y REMODELACION DE LOS SERVICIOS HIGIENICOS EN EL SEGUNDO PISO DE LA GERENCIA DE FINANZAS DE CORPAC S.A.</t>
  </si>
  <si>
    <t>SERVICIO DE VIGILANCIA DE SEGURIDAD DE LA AVIACION CIVIL (AVSEC) PARA LAS ESTACIONES RADAR UBICADAS FUREA DE LOS AEROPUERTOS DEL CUSCO, CAJAMRCA, AREQUIPA , AYACUCHO (DEL 01/03/2018-31/03/2018)</t>
  </si>
  <si>
    <t>OGAMIG.S.A.C.</t>
  </si>
  <si>
    <t>OC 201430</t>
  </si>
  <si>
    <t>ADQUISICIÓN DE PAPEL HIGIÉNICO</t>
  </si>
  <si>
    <t>PERSIANAS VERTICALES</t>
  </si>
  <si>
    <t>CONSORCIO OSHKOSH AIRPORT PRODUCTS, LLC FIREMED S.A.C.</t>
  </si>
  <si>
    <t>SERVICIO DE MANTENIMIENTO PREVENTIVO</t>
  </si>
  <si>
    <t>PRENSA HIDRAULICA</t>
  </si>
  <si>
    <t>ARCST/ASCA</t>
  </si>
  <si>
    <t>SERVICIO DE LA RED WAN INTEGRADA</t>
  </si>
  <si>
    <t>SERVICIO DE RECOJO Y DISPOSICIÓN FINAL RESIDUOS SÓLIDOS Y PELIGROSOS DE CORPAC S.A.</t>
  </si>
  <si>
    <t>SERVICIO DE RENOVACION DE LA RED LAN DE CORPAC S.A (22/04/18 AL 21/05/18)</t>
  </si>
  <si>
    <t>ADQUISICIÓN DE VENTILADORES PARA TRANSMISÓMETROS LT31</t>
  </si>
  <si>
    <t>ASESORÍA TRIBUTARIA Y CONTABLE POR EL PERIODO DE 24 MESES PARA EL ÁREA DE CONTABILIDAD DE LA GERENCIA DE FINANZAS (11/04/18-10/05/18)</t>
  </si>
  <si>
    <t>GERENCIA GENERAL</t>
  </si>
  <si>
    <t>CONFECCIÓN DE 300 TARJETAS PERSONALES</t>
  </si>
  <si>
    <t>SERVICIO DE VIGILANCIA DE SEGURIDAD DE LA AVIACION CIVIL (AVSEC) PARA LAS ESTACIONES RADAR UBICADAS FUREA DE LOS AEROPUERTOS DEL CUSCO, CAJAMRCA, AREQUIPA , AYACUCHO (DEL 01/04/2018-30/04/2018)</t>
  </si>
  <si>
    <t>MECANICOS ELECTRICISTAS Y ELECTRONICOS SRLTDA</t>
  </si>
  <si>
    <t>SERVICIO DE MANTENIMIENTO DE EXTINTORES</t>
  </si>
  <si>
    <t>PRINTPERU S.A.C.</t>
  </si>
  <si>
    <t>EMPASTADO DE ANTECEDENTES Y ACUERDOS DE DIRECTORIO</t>
  </si>
  <si>
    <t>SERVICIO DE VIGILANCIA DE SEGURIDAD DE LA AVIACION CIVIL (AVSEC) PARA SEDES AEROPORTUARIAS A NIVEL NACIONAL DE CORPAC S.A. DEL 01.03.2018 AL 31.03.2018</t>
  </si>
  <si>
    <t>GEODESIA Y TOPOGRAFIA SAC</t>
  </si>
  <si>
    <t>OC 197154</t>
  </si>
  <si>
    <t>MORCOM INTERNATIONAL INC.</t>
  </si>
  <si>
    <t>OA 206884</t>
  </si>
  <si>
    <t>CONTRATACION DEL SERVICIO INTEGRAL DE INSPECCION EN VUELO</t>
  </si>
  <si>
    <t>SERVICIO DE TELEFONÍA MOVIL (16/03/2018 AL 15/04/2018)</t>
  </si>
  <si>
    <t>HERNANDEZ MONTERROSO MIGUEL ANGEL</t>
  </si>
  <si>
    <t>SERVICIO: " MANTENIMIENTO EN LAS INSTALACIONES DE LA ESTACIÓN RECEPTORA CHILLÓN"</t>
  </si>
  <si>
    <t>ÁREA DE TESORERÍA / ÁREA DE FACTURACIÓN Y COBRANZAS</t>
  </si>
  <si>
    <t>HUGO SALAS NOLASCO &amp; ASOCIADOS SOC. CIVIL</t>
  </si>
  <si>
    <t>CONTRATACIÓN DE UNA FIRMA AUDITORA PARA VERIFICAR INFORMACIÓN DE LAP TUUA-ATERRIZAJE Y DESPEGUE</t>
  </si>
  <si>
    <t>SERVICIO DE TELEFONIA PRIMARIA-MAYO</t>
  </si>
  <si>
    <t>SERVICIO DE TELEFONÍA MOVIL (16/04/2018 AL 15/05/2018)</t>
  </si>
  <si>
    <t>INSTALACIONES Y ARQUITECTURAS METÁLICAS S.A.</t>
  </si>
  <si>
    <t>SERVICIO MANTENIMIENTO INTEGRAL ESCALERA DE METAL DE LA TORRE DE CONTROL DE AEROPUERTO INTERNACIONAL JORGE CHÁVEZ</t>
  </si>
  <si>
    <t>SERVICIO DE VIGILANCIA DE SEGURIDAD DE LA AVIACIÓN CIVIL (AVSEC) PARA SEDES AEROPORTUARIAS A NIVEL NACIONAL.</t>
  </si>
  <si>
    <t>ÁREA DE RELACIONES LABORALES - GERENCIA DE GESTION DEL TALENTO HUMANO</t>
  </si>
  <si>
    <t>COSTA ABOGADOS ASOCIADOS SCRL</t>
  </si>
  <si>
    <t>CONTRATACION DEL SERVICIO DE UNA CONSULTORIA JURIDICA Y/O LEGAL EXTERNA EN TEMAS LABORALES PARA CORPAC S.A.</t>
  </si>
  <si>
    <t>SERVICIO DE IMPRESIÓN PRESTACION ACCESORIA (07/05/18-06/06/18)</t>
  </si>
  <si>
    <t>PATRICIA MARIBEL ARTEAGA PANIAGUA</t>
  </si>
  <si>
    <t>CONTRATACIÓN DE LOCADOR TÉCNICO EN ARHIVO PARA LA ORGANIZACIÓN PERIFÉRICO DE LA GERENCIA DE ASUNTOS JURÍDICOS</t>
  </si>
  <si>
    <t>KILOWATT SERVIS S.A.C.</t>
  </si>
  <si>
    <t>SERVICIO DE CONEXIÓN DE TABLERO DE TRANSFERENCIA AUTOMÁTICA A LA RED COMERCIAL , TABLERO DE CARGAS Y GRUPO ELECTRÓGENO UBICADO SHELTER AYUDAS LUMINOSAS</t>
  </si>
  <si>
    <t>GERENCIA DE TECNOLOGÍA DE LA INFORMACIÓN Y ÁREA DE REDES, COMUNICACIONES Y SOPORTE TÉCNICO</t>
  </si>
  <si>
    <t>CONTRATACIÓN DEL SERVICIO DE MONITOREO DE MEDIOS  PARA CORPAC S.A.</t>
  </si>
  <si>
    <t>GERENCIA DE TECNOLOGÍA DE LA INFORMACIÓN Y COMUNICACIONES - ÁREA DE REDES, COMUNICACIONES Y SOPORTE TÉCNICO</t>
  </si>
  <si>
    <t>FLORERIA MAGIC GARDEN / SHIROMA HIGA JHONNY ALEJANDRO</t>
  </si>
  <si>
    <t xml:space="preserve">ARREGLO POR NACIMIENTO, FALLECIMIENTO Y DESIGNACIÓN </t>
  </si>
  <si>
    <t>SERVICIO CDE FOCOTOCOPIADO SEDE CENTRAL Y ESTACION SANTA ROSA / PERIODO DE 22/04/2018 AL 21/05/2018</t>
  </si>
  <si>
    <t>DEIMOS SPACE S.L.U / DEIMOS SPACE SUCURSAL PERU</t>
  </si>
  <si>
    <t>OC 173654
OC 173670
OC 173678
OC 181485
OC 181487
OC 181488
OC 181498
OC 181500
OC 181505</t>
  </si>
  <si>
    <t>ADQUISICIÓN DE BIENES, REPUESTOS, INSTALACIÓN Y PUESTA EN SERVICIO DE SISTEMAS RADIOAYUDAS ILS/DME, VOR Y DME PARA LA RENOVACIÓN ESTACIONES DEL ÁMBITO NACIONAL INCLUIDO UN DVOR/DME DE LA ESTACIÓN DE ASIA”,  A LA CONFORMIDAD DE BIENES REPUESTOS Y HERRAMIENTAS, Y A LA CONFORMIDAD DE INSTALACIÓN SISTEMA VOR DE ASIA RESPECTIVAMENTE</t>
  </si>
  <si>
    <t>ACCESORIOS DE SEGURIDAD PARA VEHÍCULOS DE CORPAC S.A.</t>
  </si>
  <si>
    <t>ADQUISICIÓN DE MATERIALES DE LIMPIEZA PARA VEHÍCULOS DE PROPIEDAD DE CORPAC S.A.</t>
  </si>
  <si>
    <t>AREA DE INFRAESTRUCTURA Y TITULACIONES</t>
  </si>
  <si>
    <t>OBRA “PARCHADO, TRATAMIENTO DE GRIETAS, FISURAS, SELLADO ASFÁLTICO Y SEÑALIZACIÓN DEL ÁREA DE MOVIMIENTO DE AERONAVES DEL AEROPUERTO DE ILO”.</t>
  </si>
  <si>
    <t>CONTRATACION DE UNA EMPRESA QUE BRINDE EL SERVICIO DE ACCESO A LOS MODULOS DEL SISTEMA DE MERCADOS FINANCIEROS (16/04/18/ - 15/05/18)</t>
  </si>
  <si>
    <t>GERENCIA DE LOGÍSTICA</t>
  </si>
  <si>
    <t>MARY CARMEN RIVERA ALARCON</t>
  </si>
  <si>
    <t>CONTRATACIÓN DE UNA PERSONA NATURAL PARA LA DIGITALIZACIÓN E IMPLEMENTACIÓN DE ARCHIVO ELECTRÓNICO DE DOCUMENTACIÓN DERIVADA A LA GERENCIA DE LOGÍSTICA</t>
  </si>
  <si>
    <t>PAGOS RECIBOS ENEL DISTRIBUCIÓN PERU S.A.A. POR CONSUMO DE ENERGÍA ELÉCTRICA EN SUMINISTROS N° 0672981, N° 2416031 Y N° 0954150 MESES DE ENERO A DICIEMBRE 2018</t>
  </si>
  <si>
    <t>PAGOS RECIBOS ENEL DISTRIBUCIÓN PERU S.A.A. POR CONSUMO DE ENERGÍA ELÉCTRICA EN SUMINISTROS N° 0672981, N° 2416031 Y N° 0954150 MESES DE ENERO A DICIEMBRE 2019</t>
  </si>
  <si>
    <t>PAGOS DE RECIBOS LUZ DEL SUR POR CONSUMO DE ENERGÍA ELÉCTRICA EN CORPAC S.A. EN EL SUMINISITRO N° 1240300 POR LOS MESES DE ENERO A DICIEMBRE DEL 2018</t>
  </si>
  <si>
    <t>SERVICIO DE CONSULTORÍA PARA LA SUPERVISIÓN DE LA OBRA: TRATAMIENTO DE GRIETAS, FISURAS, SELLADO ASFÁLTICO Y SEÑALIZACIÓNDEL ÁREA DE MOVIMIENTO DE AERONAVES DEL AEROPUERTO DE ILO (ABRIL 2018)</t>
  </si>
  <si>
    <t>SERVICIO TRASLADO, CUSTODIA Y ALMACENAMIENTO EXTERNO DE CINTAS BACKUPS</t>
  </si>
  <si>
    <t>ÁREA DE GESTIÓN DE CALIDAD / GGSSO - SERVICIOS METEOROLOGÍA / INFORMACIÓN AERONÁUTICA (MET/AIA)</t>
  </si>
  <si>
    <t>LLOYDS REGISTER CENTRAL AND SOUTH AMERICA LIMITED SUCURSAL DEL PERU</t>
  </si>
  <si>
    <t>CONTRATACIÓN  SERVICIO DE AUDITORÍA EMPRESA CERTIFICADORA DE SISTEMA DE GESTIÓN DE CALIDAD ISO 9001:2015 APLICABLE A MET, AIA</t>
  </si>
  <si>
    <t>JUAN RICARDO SOLANO MEDRANO</t>
  </si>
  <si>
    <t>ADQUISICIÓN DE MATERIALES PARA REPACIÓN Y MANTENIMIENTO DE EQUIPOS DE AIRE ACONDICIONADO</t>
  </si>
  <si>
    <t>CORPORACIÓN LUZVIR S.A.C.</t>
  </si>
  <si>
    <t>ÚTILES DE OFICINA</t>
  </si>
  <si>
    <t>OS 174511</t>
  </si>
  <si>
    <t>SERVICIO DE VIGILANCIA DE LA SEGURIDAD DE LA AVIACION CIVIL (AVSEC) PARA SEDES AEROPORTUARIAS A NIVEL NACIONAL (DICIEMBRE)</t>
  </si>
  <si>
    <t>SERVICIO DE VIGILANCIA DE SEGURIDAD DE LA AVIACIÓN CIVIL (AVSEC) PARA SEDES AEROPORTUARIAS A NIVEL NACIONAL) - MARZO 2018</t>
  </si>
  <si>
    <t>CONTRATACIÓN DEL SERVICIO DE LIMPIEZA DE LA SEDE CENTRAL, ESTACIÓN SNATA ROSA Y CHILLÓN - CALLAO 24/04/2018 AL 23/05/2018</t>
  </si>
  <si>
    <t>CONTRATACIÓN DEL SERVICIO MÉDICO Y DE ENFERMERÍA PARA CONSULTORIO DE CORPAC S.A. 6/5-5/6</t>
  </si>
  <si>
    <t>JAIME CESAR CRUZ VIERA</t>
  </si>
  <si>
    <t>ADQUISICION DE CONTENEDORES PARA LA IMPLEMENTACION PROVISIONAL DE TRES (03) BASES SEI</t>
  </si>
  <si>
    <t>RIMAC SEGUROS Y REASEGUROS S.A.</t>
  </si>
  <si>
    <t>CONTRTACIÓN SEGUROS PATRIMONIALES ITEM 1 - Seguro: Transporte Nacional</t>
  </si>
  <si>
    <t>CONTRTACIÓN SEGUROS PATRIMONIALES ITEM 3 - Seguro: Vehículos</t>
  </si>
  <si>
    <t>CONTRATACIÓN SEGUROS PATRIMONIALES ITEM 2 - Seguro: Responsab. Civil Operad Arptos y Serv. Aeronav</t>
  </si>
  <si>
    <t>SERVICIO DE VIGILANCIA DE SEGURIDAD DE LA AVIACION CIVIL (AVSEC) PARA SEDES AEROPORTUARIAS A NIVEL NACIONAL DE CORPAC S.A. DEL 01.04.2018 AL 30.04.2018</t>
  </si>
  <si>
    <t>CONTRATACION DE UNA EMPRESA PARA LA PRESENTACION DE LIBROS ELECTRONICOS A SUNAT</t>
  </si>
  <si>
    <t>CONTRATO DEL SERVICIO SATELITAL PARA LA RED VSAT-RADAR DE CORPAC S.A. POR EL PERIODO DE 03 AÑOS - JULIO 2018</t>
  </si>
  <si>
    <t>ASESORÍA TRIBUTARIA Y CONTABLE POR EL PERIODO DE 24 MESES PARA EL ÁREA DE CONTABILIDAD DE LA GERENCIA DE FINANZAS (11/05/18-10/06/18)</t>
  </si>
  <si>
    <t>SERVICIO DE RENOVACION DE LA RED LAN DE CORPAC S.A (22/05/18 AL 21/06/18)</t>
  </si>
  <si>
    <t>CONTRATACION DEL SERVICIO DE MENSAJERIA COURIER EN LIMA Y PROVINCIAS (25/04/18-24/06/18)</t>
  </si>
  <si>
    <t>MUSA TECHNOLOGIES, INC.</t>
  </si>
  <si>
    <t>ADQUISICION DE CUATRO (04) MONITORES ATC PARA ACC 2K X 2K</t>
  </si>
  <si>
    <t>OS 202678</t>
  </si>
  <si>
    <t>OS 201781</t>
  </si>
  <si>
    <t>OS 197499</t>
  </si>
  <si>
    <t>OS 198143</t>
  </si>
  <si>
    <t>S/4.89</t>
  </si>
  <si>
    <t>OS 193296</t>
  </si>
  <si>
    <t>OS 200826</t>
  </si>
  <si>
    <t>OS 201480</t>
  </si>
  <si>
    <t>OS 206884</t>
  </si>
  <si>
    <t>OS 206942</t>
  </si>
  <si>
    <t>OS 207482</t>
  </si>
  <si>
    <t>OS 207628</t>
  </si>
  <si>
    <t>OS 207636</t>
  </si>
  <si>
    <t>OS 207699</t>
  </si>
</sst>
</file>

<file path=xl/styles.xml><?xml version="1.0" encoding="utf-8"?>
<styleSheet xmlns="http://schemas.openxmlformats.org/spreadsheetml/2006/main">
  <numFmts count="21">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00;[Red]&quot;S/.&quot;\ \-#,##0.00"/>
    <numFmt numFmtId="165" formatCode="_ &quot;S/.&quot;\ * #,##0.00_ ;_ &quot;S/.&quot;\ * \-#,##0.00_ ;_ &quot;S/.&quot;\ * &quot;-&quot;??_ ;_ @_ "/>
    <numFmt numFmtId="166" formatCode="_ * #,##0.00_ ;_ * \-#,##0.00_ ;_ * &quot;-&quot;??_ ;_ @_ "/>
    <numFmt numFmtId="167" formatCode="_(* #,##0.00_);_(* \(#,##0.00\);_(* &quot;-&quot;??_);_(@_)"/>
    <numFmt numFmtId="168" formatCode="_ [$S/.-280A]\ * #,##0.00_ ;_ [$S/.-280A]\ * \-#,##0.00_ ;_ [$S/.-280A]\ * &quot;-&quot;??_ ;_ @_ "/>
    <numFmt numFmtId="169" formatCode="&quot;S/.&quot;\ #,##0.00"/>
    <numFmt numFmtId="170" formatCode="&quot;OS &quot;000000"/>
    <numFmt numFmtId="171" formatCode="[$$-340A]\ #,##0.00"/>
    <numFmt numFmtId="172" formatCode="&quot;S/.&quot;\ #,##0.000;[Red]&quot;S/.&quot;\ \-#,##0.000"/>
    <numFmt numFmtId="173" formatCode="[$$-1004]#,##0.00_ ;[Red]\-[$$-1004]#,##0.00\ "/>
    <numFmt numFmtId="174" formatCode="[$$-300A]\ #,##0.00"/>
    <numFmt numFmtId="175" formatCode="[$$-340A]\ #,##0.00;[Red]\-[$$-340A]\ #,##0.00"/>
    <numFmt numFmtId="176" formatCode="[$$-340A]\ #,##0.00;\-[$$-340A]\ #,##0.00"/>
  </numFmts>
  <fonts count="47">
    <font>
      <sz val="10"/>
      <name val="Arial"/>
      <family val="0"/>
    </font>
    <font>
      <sz val="11"/>
      <color indexed="8"/>
      <name val="Calibri"/>
      <family val="2"/>
    </font>
    <font>
      <b/>
      <sz val="10"/>
      <name val="Arial"/>
      <family val="2"/>
    </font>
    <font>
      <b/>
      <u val="single"/>
      <sz val="18"/>
      <name val="Arial"/>
      <family val="2"/>
    </font>
    <font>
      <b/>
      <u val="single"/>
      <sz val="12"/>
      <name val="Arial"/>
      <family val="2"/>
    </font>
    <font>
      <sz val="10"/>
      <color indexed="10"/>
      <name val="Arial"/>
      <family val="2"/>
    </font>
    <font>
      <sz val="9"/>
      <name val="Calibri"/>
      <family val="2"/>
    </font>
    <font>
      <sz val="9"/>
      <color indexed="8"/>
      <name val="Calibri"/>
      <family val="2"/>
    </font>
    <font>
      <sz val="8"/>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FF0000"/>
      <name val="Arial"/>
      <family val="2"/>
    </font>
    <font>
      <sz val="9"/>
      <color theme="1"/>
      <name val="Calibri"/>
      <family val="2"/>
    </font>
    <font>
      <sz val="8"/>
      <color theme="1"/>
      <name val="Calibri"/>
      <family val="2"/>
    </font>
    <font>
      <b/>
      <sz val="16"/>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style="thin"/>
      <right/>
      <top style="thin"/>
      <bottom style="thin"/>
    </border>
    <border>
      <left style="thin"/>
      <right style="thin"/>
      <top style="thin"/>
      <bottom/>
    </border>
    <border>
      <left style="thin"/>
      <right style="thin"/>
      <top style="thin"/>
      <bottom style="thin"/>
    </border>
    <border>
      <left/>
      <right style="thin"/>
      <top style="thin"/>
      <bottom style="thin"/>
    </border>
    <border>
      <left/>
      <right style="thin"/>
      <top/>
      <bottom style="thin"/>
    </border>
    <border>
      <left style="thin"/>
      <right style="thin"/>
      <top/>
      <bottom style="thin"/>
    </border>
    <border>
      <left style="thin">
        <color rgb="FF000000"/>
      </left>
      <right style="thin">
        <color rgb="FF000000"/>
      </right>
      <top style="thin">
        <color rgb="FF000000"/>
      </top>
      <bottom style="thin">
        <color rgb="FF000000"/>
      </bottom>
    </border>
    <border>
      <left/>
      <right/>
      <top style="thin"/>
      <bottom style="thin"/>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6"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137">
    <xf numFmtId="0" fontId="0" fillId="0" borderId="0" xfId="0" applyAlignment="1">
      <alignment/>
    </xf>
    <xf numFmtId="0" fontId="0" fillId="0" borderId="0" xfId="67">
      <alignment/>
      <protection/>
    </xf>
    <xf numFmtId="0" fontId="2" fillId="33" borderId="0" xfId="67" applyFont="1" applyFill="1" applyBorder="1" applyAlignment="1">
      <alignment horizontal="center" vertical="center"/>
      <protection/>
    </xf>
    <xf numFmtId="0" fontId="2" fillId="33" borderId="0" xfId="67" applyFont="1" applyFill="1" applyAlignment="1">
      <alignment horizontal="center" vertical="center"/>
      <protection/>
    </xf>
    <xf numFmtId="2" fontId="2" fillId="34" borderId="10" xfId="67" applyNumberFormat="1" applyFont="1" applyFill="1" applyBorder="1" applyAlignment="1">
      <alignment horizontal="center" vertical="center" wrapText="1"/>
      <protection/>
    </xf>
    <xf numFmtId="0" fontId="0" fillId="0" borderId="0" xfId="67" applyAlignment="1">
      <alignment horizontal="center" vertical="center"/>
      <protection/>
    </xf>
    <xf numFmtId="0" fontId="0" fillId="0" borderId="11" xfId="67" applyFont="1" applyBorder="1" applyAlignment="1">
      <alignment horizontal="center" vertical="center"/>
      <protection/>
    </xf>
    <xf numFmtId="0" fontId="0" fillId="0" borderId="0" xfId="67" applyAlignment="1">
      <alignment wrapText="1"/>
      <protection/>
    </xf>
    <xf numFmtId="0" fontId="0" fillId="0" borderId="0" xfId="67" applyAlignment="1">
      <alignment vertical="center"/>
      <protection/>
    </xf>
    <xf numFmtId="0" fontId="2" fillId="33" borderId="0" xfId="0" applyFont="1" applyFill="1" applyAlignment="1">
      <alignment horizontal="right" vertical="center"/>
    </xf>
    <xf numFmtId="2" fontId="2" fillId="34" borderId="12" xfId="67" applyNumberFormat="1" applyFont="1" applyFill="1" applyBorder="1" applyAlignment="1">
      <alignment horizontal="center" vertical="center" wrapText="1"/>
      <protection/>
    </xf>
    <xf numFmtId="0" fontId="0" fillId="0" borderId="13" xfId="0" applyFont="1" applyBorder="1" applyAlignment="1">
      <alignment horizontal="center" vertical="center"/>
    </xf>
    <xf numFmtId="0" fontId="0" fillId="0" borderId="13" xfId="67" applyFont="1" applyBorder="1" applyAlignment="1">
      <alignment horizontal="center" vertical="center" wrapText="1"/>
      <protection/>
    </xf>
    <xf numFmtId="0" fontId="0" fillId="33" borderId="13" xfId="67" applyFont="1" applyFill="1" applyBorder="1" applyAlignment="1">
      <alignment horizontal="center" vertical="center" wrapText="1"/>
      <protection/>
    </xf>
    <xf numFmtId="0" fontId="2" fillId="33" borderId="13" xfId="67" applyFont="1" applyFill="1" applyBorder="1" applyAlignment="1">
      <alignment horizontal="center" vertical="center"/>
      <protection/>
    </xf>
    <xf numFmtId="0" fontId="2" fillId="0" borderId="0" xfId="67" applyFont="1" applyAlignment="1">
      <alignment horizontal="center" vertical="center"/>
      <protection/>
    </xf>
    <xf numFmtId="0" fontId="0" fillId="0" borderId="13" xfId="0" applyBorder="1" applyAlignment="1">
      <alignment/>
    </xf>
    <xf numFmtId="0" fontId="0" fillId="0" borderId="13" xfId="67" applyBorder="1" applyAlignment="1">
      <alignment horizontal="center" vertical="center"/>
      <protection/>
    </xf>
    <xf numFmtId="0" fontId="0" fillId="0" borderId="14" xfId="0" applyFont="1" applyBorder="1" applyAlignment="1">
      <alignment horizontal="center" vertical="center"/>
    </xf>
    <xf numFmtId="0" fontId="0" fillId="0" borderId="13" xfId="67" applyFont="1" applyBorder="1" applyAlignment="1">
      <alignment horizontal="center" vertical="center"/>
      <protection/>
    </xf>
    <xf numFmtId="0" fontId="43" fillId="0" borderId="0" xfId="0" applyFont="1" applyAlignment="1" applyProtection="1">
      <alignment/>
      <protection locked="0"/>
    </xf>
    <xf numFmtId="0" fontId="0" fillId="33" borderId="14" xfId="0" applyFont="1" applyFill="1" applyBorder="1" applyAlignment="1">
      <alignment horizontal="center" vertical="center"/>
    </xf>
    <xf numFmtId="0" fontId="2" fillId="33" borderId="0" xfId="0" applyFont="1" applyFill="1" applyAlignment="1">
      <alignment horizontal="right"/>
    </xf>
    <xf numFmtId="0" fontId="2" fillId="33" borderId="13" xfId="67" applyFont="1" applyFill="1" applyBorder="1" applyAlignment="1">
      <alignment vertical="center" wrapText="1"/>
      <protection/>
    </xf>
    <xf numFmtId="2" fontId="2" fillId="34" borderId="13" xfId="67" applyNumberFormat="1" applyFont="1" applyFill="1" applyBorder="1" applyAlignment="1">
      <alignment horizontal="center" vertical="center" wrapText="1"/>
      <protection/>
    </xf>
    <xf numFmtId="0" fontId="6" fillId="0" borderId="13" xfId="67" applyFont="1" applyBorder="1" applyAlignment="1">
      <alignment horizontal="center" vertical="center" wrapText="1"/>
      <protection/>
    </xf>
    <xf numFmtId="0" fontId="6" fillId="0" borderId="13" xfId="67" applyFont="1" applyBorder="1" applyAlignment="1">
      <alignment horizontal="center" vertical="center"/>
      <protection/>
    </xf>
    <xf numFmtId="0" fontId="0" fillId="0" borderId="13" xfId="67" applyBorder="1">
      <alignment/>
      <protection/>
    </xf>
    <xf numFmtId="0" fontId="0" fillId="0" borderId="0" xfId="67" applyFill="1">
      <alignment/>
      <protection/>
    </xf>
    <xf numFmtId="0" fontId="0" fillId="0" borderId="0" xfId="67" applyAlignment="1">
      <alignment horizontal="center" vertical="center" wrapText="1"/>
      <protection/>
    </xf>
    <xf numFmtId="0" fontId="0" fillId="0" borderId="0" xfId="67" applyFill="1" applyBorder="1">
      <alignment/>
      <protection/>
    </xf>
    <xf numFmtId="0" fontId="2" fillId="0" borderId="0" xfId="67" applyFont="1" applyAlignment="1">
      <alignment vertical="center"/>
      <protection/>
    </xf>
    <xf numFmtId="0" fontId="2" fillId="0" borderId="0" xfId="67" applyFont="1" applyFill="1" applyBorder="1" applyAlignment="1">
      <alignment/>
      <protection/>
    </xf>
    <xf numFmtId="0" fontId="0" fillId="33" borderId="0" xfId="67" applyFill="1">
      <alignment/>
      <protection/>
    </xf>
    <xf numFmtId="14" fontId="6" fillId="0" borderId="15" xfId="67" applyNumberFormat="1" applyFont="1" applyBorder="1" applyAlignment="1">
      <alignment horizontal="center" vertical="center"/>
      <protection/>
    </xf>
    <xf numFmtId="0" fontId="44" fillId="33" borderId="13" xfId="0" applyFont="1" applyFill="1" applyBorder="1" applyAlignment="1">
      <alignment horizontal="center" vertical="center" wrapText="1"/>
    </xf>
    <xf numFmtId="169" fontId="6" fillId="0" borderId="13" xfId="67" applyNumberFormat="1" applyFont="1" applyFill="1" applyBorder="1" applyAlignment="1">
      <alignment horizontal="right" vertical="center" wrapText="1"/>
      <protection/>
    </xf>
    <xf numFmtId="0" fontId="0" fillId="0" borderId="16" xfId="67" applyBorder="1">
      <alignment/>
      <protection/>
    </xf>
    <xf numFmtId="4" fontId="0" fillId="0" borderId="16" xfId="67" applyNumberFormat="1" applyFont="1" applyFill="1" applyBorder="1" applyAlignment="1">
      <alignment horizontal="right" vertical="center" wrapText="1"/>
      <protection/>
    </xf>
    <xf numFmtId="14" fontId="6" fillId="0" borderId="13" xfId="67" applyNumberFormat="1" applyFont="1" applyBorder="1" applyAlignment="1">
      <alignment horizontal="center" vertical="center"/>
      <protection/>
    </xf>
    <xf numFmtId="4" fontId="0" fillId="0" borderId="13" xfId="67" applyNumberFormat="1" applyFont="1" applyFill="1" applyBorder="1" applyAlignment="1">
      <alignment horizontal="right" vertical="center" wrapText="1"/>
      <protection/>
    </xf>
    <xf numFmtId="14" fontId="6" fillId="0" borderId="13" xfId="67" applyNumberFormat="1" applyFont="1" applyBorder="1" applyAlignment="1">
      <alignment vertical="center"/>
      <protection/>
    </xf>
    <xf numFmtId="169" fontId="0" fillId="0" borderId="13" xfId="67" applyNumberFormat="1" applyFont="1" applyFill="1" applyBorder="1" applyAlignment="1">
      <alignment horizontal="right" vertical="center" wrapText="1"/>
      <protection/>
    </xf>
    <xf numFmtId="0" fontId="45" fillId="33" borderId="13" xfId="0" applyFont="1" applyFill="1" applyBorder="1" applyAlignment="1">
      <alignment horizontal="center" vertical="center" wrapText="1"/>
    </xf>
    <xf numFmtId="0" fontId="44" fillId="0" borderId="13" xfId="0" applyFont="1" applyBorder="1" applyAlignment="1">
      <alignment horizontal="center" vertical="center" wrapText="1"/>
    </xf>
    <xf numFmtId="14" fontId="44" fillId="0" borderId="13" xfId="0" applyNumberFormat="1" applyFont="1" applyBorder="1" applyAlignment="1">
      <alignment horizontal="center" vertical="center" wrapText="1"/>
    </xf>
    <xf numFmtId="170" fontId="6" fillId="0" borderId="13" xfId="0" applyNumberFormat="1" applyFont="1" applyBorder="1" applyAlignment="1">
      <alignment horizontal="center" vertical="center" wrapText="1"/>
    </xf>
    <xf numFmtId="164" fontId="44" fillId="33" borderId="11" xfId="0" applyNumberFormat="1" applyFont="1" applyFill="1" applyBorder="1" applyAlignment="1">
      <alignment horizontal="center" vertical="center" wrapText="1"/>
    </xf>
    <xf numFmtId="14" fontId="44" fillId="0" borderId="13" xfId="0" applyNumberFormat="1" applyFont="1" applyFill="1" applyBorder="1" applyAlignment="1">
      <alignment horizontal="center" vertical="center" wrapText="1"/>
    </xf>
    <xf numFmtId="0" fontId="44" fillId="0" borderId="13" xfId="0" applyFont="1" applyFill="1" applyBorder="1" applyAlignment="1">
      <alignment horizontal="center" vertical="center" wrapText="1"/>
    </xf>
    <xf numFmtId="169" fontId="44" fillId="0" borderId="11" xfId="0" applyNumberFormat="1" applyFont="1" applyFill="1" applyBorder="1" applyAlignment="1">
      <alignment horizontal="center" vertical="center" wrapText="1"/>
    </xf>
    <xf numFmtId="0" fontId="0" fillId="0" borderId="13" xfId="0" applyFill="1" applyBorder="1" applyAlignment="1">
      <alignment/>
    </xf>
    <xf numFmtId="14" fontId="44" fillId="33" borderId="13" xfId="0" applyNumberFormat="1" applyFont="1" applyFill="1" applyBorder="1" applyAlignment="1">
      <alignment horizontal="center" vertical="center" wrapText="1"/>
    </xf>
    <xf numFmtId="0" fontId="6" fillId="0" borderId="13" xfId="0" applyFont="1" applyBorder="1" applyAlignment="1">
      <alignment horizontal="center" vertical="center" wrapText="1"/>
    </xf>
    <xf numFmtId="164" fontId="6" fillId="33" borderId="11" xfId="0" applyNumberFormat="1" applyFont="1" applyFill="1" applyBorder="1" applyAlignment="1">
      <alignment horizontal="center" vertical="center" wrapText="1"/>
    </xf>
    <xf numFmtId="171" fontId="44" fillId="0" borderId="11" xfId="0" applyNumberFormat="1" applyFont="1" applyFill="1" applyBorder="1" applyAlignment="1">
      <alignment horizontal="center" vertical="center" wrapText="1"/>
    </xf>
    <xf numFmtId="171" fontId="44" fillId="33" borderId="11"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44" fillId="0" borderId="12" xfId="0" applyFont="1" applyFill="1" applyBorder="1" applyAlignment="1">
      <alignment horizontal="center" vertical="center" wrapText="1"/>
    </xf>
    <xf numFmtId="169" fontId="44" fillId="33" borderId="11" xfId="0" applyNumberFormat="1" applyFont="1" applyFill="1" applyBorder="1" applyAlignment="1">
      <alignment horizontal="center" vertical="center" wrapText="1"/>
    </xf>
    <xf numFmtId="170" fontId="6" fillId="0" borderId="13" xfId="0" applyNumberFormat="1" applyFont="1" applyFill="1" applyBorder="1" applyAlignment="1">
      <alignment horizontal="center" vertical="center" wrapText="1"/>
    </xf>
    <xf numFmtId="164" fontId="6" fillId="0" borderId="11" xfId="0" applyNumberFormat="1" applyFont="1" applyFill="1" applyBorder="1" applyAlignment="1">
      <alignment horizontal="center" vertical="center" wrapText="1"/>
    </xf>
    <xf numFmtId="164" fontId="44" fillId="0" borderId="11" xfId="0" applyNumberFormat="1" applyFont="1" applyFill="1" applyBorder="1" applyAlignment="1">
      <alignment horizontal="center" vertical="center" wrapText="1"/>
    </xf>
    <xf numFmtId="172" fontId="6" fillId="33" borderId="11" xfId="0" applyNumberFormat="1"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4" fillId="33" borderId="13" xfId="0" applyFont="1" applyFill="1" applyBorder="1" applyAlignment="1">
      <alignment horizontal="center" vertical="center"/>
    </xf>
    <xf numFmtId="0" fontId="44" fillId="0" borderId="12" xfId="0" applyFont="1" applyBorder="1" applyAlignment="1">
      <alignment horizontal="center" vertical="center" wrapText="1"/>
    </xf>
    <xf numFmtId="173" fontId="6" fillId="33" borderId="11" xfId="0" applyNumberFormat="1" applyFont="1" applyFill="1" applyBorder="1" applyAlignment="1">
      <alignment horizontal="center" vertical="center" wrapText="1"/>
    </xf>
    <xf numFmtId="14" fontId="6" fillId="0" borderId="13" xfId="0" applyNumberFormat="1" applyFont="1" applyBorder="1" applyAlignment="1">
      <alignment horizontal="center" vertical="center" wrapText="1"/>
    </xf>
    <xf numFmtId="0" fontId="6" fillId="33" borderId="13" xfId="0" applyFont="1" applyFill="1" applyBorder="1" applyAlignment="1">
      <alignment horizontal="center" vertical="center" wrapText="1"/>
    </xf>
    <xf numFmtId="0" fontId="44" fillId="0" borderId="13" xfId="0" applyFont="1" applyFill="1" applyBorder="1" applyAlignment="1">
      <alignment horizontal="center" wrapText="1"/>
    </xf>
    <xf numFmtId="4" fontId="44" fillId="0" borderId="13" xfId="0" applyNumberFormat="1" applyFont="1" applyBorder="1" applyAlignment="1">
      <alignment horizontal="center" vertical="center" wrapText="1"/>
    </xf>
    <xf numFmtId="174" fontId="44" fillId="33" borderId="11" xfId="63" applyNumberFormat="1" applyFont="1" applyFill="1" applyBorder="1" applyAlignment="1">
      <alignment horizontal="center" vertical="center" wrapText="1"/>
    </xf>
    <xf numFmtId="164" fontId="6" fillId="33" borderId="13" xfId="0" applyNumberFormat="1" applyFont="1" applyFill="1" applyBorder="1" applyAlignment="1">
      <alignment horizontal="center" vertical="center" wrapText="1"/>
    </xf>
    <xf numFmtId="49" fontId="44" fillId="33" borderId="13" xfId="0" applyNumberFormat="1" applyFont="1" applyFill="1" applyBorder="1" applyAlignment="1">
      <alignment horizontal="center" vertical="center" wrapText="1"/>
    </xf>
    <xf numFmtId="175" fontId="44" fillId="33" borderId="11" xfId="0" applyNumberFormat="1" applyFont="1" applyFill="1" applyBorder="1" applyAlignment="1">
      <alignment horizontal="center" vertical="center" wrapText="1"/>
    </xf>
    <xf numFmtId="174" fontId="44" fillId="33" borderId="13" xfId="63" applyNumberFormat="1" applyFont="1" applyFill="1" applyBorder="1" applyAlignment="1">
      <alignment horizontal="center" vertical="center" wrapText="1"/>
    </xf>
    <xf numFmtId="171" fontId="44" fillId="33" borderId="13" xfId="0" applyNumberFormat="1" applyFont="1" applyFill="1" applyBorder="1" applyAlignment="1">
      <alignment horizontal="center" vertical="center" wrapText="1"/>
    </xf>
    <xf numFmtId="164" fontId="6" fillId="0" borderId="13" xfId="0" applyNumberFormat="1" applyFont="1" applyFill="1" applyBorder="1" applyAlignment="1">
      <alignment horizontal="center" vertical="center" wrapText="1"/>
    </xf>
    <xf numFmtId="175" fontId="44" fillId="33" borderId="13" xfId="0" applyNumberFormat="1" applyFont="1" applyFill="1" applyBorder="1" applyAlignment="1">
      <alignment horizontal="center" vertical="center" wrapText="1"/>
    </xf>
    <xf numFmtId="176" fontId="44" fillId="0" borderId="13" xfId="0" applyNumberFormat="1" applyFont="1" applyFill="1" applyBorder="1" applyAlignment="1">
      <alignment horizontal="center" vertical="center" wrapText="1"/>
    </xf>
    <xf numFmtId="164" fontId="44" fillId="33" borderId="13" xfId="0" applyNumberFormat="1" applyFont="1" applyFill="1" applyBorder="1" applyAlignment="1">
      <alignment horizontal="center" vertical="center" wrapText="1"/>
    </xf>
    <xf numFmtId="169" fontId="44" fillId="33" borderId="13" xfId="0" applyNumberFormat="1" applyFont="1" applyFill="1" applyBorder="1" applyAlignment="1">
      <alignment horizontal="center" vertical="center" wrapText="1"/>
    </xf>
    <xf numFmtId="0" fontId="0" fillId="0" borderId="13" xfId="0" applyFont="1" applyBorder="1" applyAlignment="1" applyProtection="1">
      <alignment horizontal="center" vertical="center" wrapText="1"/>
      <protection locked="0"/>
    </xf>
    <xf numFmtId="0" fontId="0" fillId="0" borderId="11" xfId="67" applyFont="1" applyFill="1" applyBorder="1" applyAlignment="1">
      <alignment horizontal="center" vertical="center"/>
      <protection/>
    </xf>
    <xf numFmtId="0" fontId="0" fillId="0" borderId="13" xfId="67" applyFont="1" applyFill="1" applyBorder="1" applyAlignment="1">
      <alignment horizontal="center" vertical="center"/>
      <protection/>
    </xf>
    <xf numFmtId="0" fontId="0" fillId="0" borderId="14" xfId="0" applyFont="1" applyFill="1" applyBorder="1" applyAlignment="1">
      <alignment horizontal="center" vertical="center"/>
    </xf>
    <xf numFmtId="0" fontId="0" fillId="0" borderId="13" xfId="67" applyFont="1" applyFill="1" applyBorder="1" applyAlignment="1">
      <alignment horizontal="center" vertical="center" wrapText="1"/>
      <protection/>
    </xf>
    <xf numFmtId="168" fontId="0" fillId="0" borderId="13" xfId="61" applyNumberFormat="1" applyFont="1" applyFill="1" applyBorder="1" applyAlignment="1">
      <alignment horizontal="center" vertical="center" wrapText="1"/>
    </xf>
    <xf numFmtId="0" fontId="0" fillId="33" borderId="11" xfId="67" applyFont="1" applyFill="1" applyBorder="1" applyAlignment="1">
      <alignment horizontal="center" vertical="center"/>
      <protection/>
    </xf>
    <xf numFmtId="0" fontId="0" fillId="33" borderId="13" xfId="67" applyFont="1" applyFill="1" applyBorder="1" applyAlignment="1">
      <alignment horizontal="center" vertical="center"/>
      <protection/>
    </xf>
    <xf numFmtId="168" fontId="0" fillId="33" borderId="13" xfId="61" applyNumberFormat="1"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3" xfId="0" applyFont="1" applyFill="1" applyBorder="1" applyAlignment="1" applyProtection="1">
      <alignment horizontal="center" vertical="center" wrapText="1"/>
      <protection locked="0"/>
    </xf>
    <xf numFmtId="0" fontId="0" fillId="0" borderId="0" xfId="0" applyFont="1" applyAlignment="1">
      <alignment/>
    </xf>
    <xf numFmtId="0" fontId="0" fillId="0" borderId="0" xfId="67" applyFont="1">
      <alignment/>
      <protection/>
    </xf>
    <xf numFmtId="0" fontId="0" fillId="0" borderId="0" xfId="0" applyFont="1" applyAlignment="1" applyProtection="1">
      <alignment/>
      <protection locked="0"/>
    </xf>
    <xf numFmtId="168" fontId="0" fillId="0" borderId="13" xfId="0" applyNumberFormat="1" applyFont="1" applyBorder="1" applyAlignment="1">
      <alignment horizontal="center" vertical="center"/>
    </xf>
    <xf numFmtId="0" fontId="0" fillId="0" borderId="0" xfId="0" applyFont="1" applyFill="1" applyAlignment="1">
      <alignment/>
    </xf>
    <xf numFmtId="0" fontId="0" fillId="0" borderId="0" xfId="0" applyFont="1" applyFill="1" applyAlignment="1" applyProtection="1">
      <alignment/>
      <protection locked="0"/>
    </xf>
    <xf numFmtId="0" fontId="0" fillId="0" borderId="0" xfId="67" applyFont="1" applyFill="1">
      <alignment/>
      <protection/>
    </xf>
    <xf numFmtId="0" fontId="0" fillId="33" borderId="0" xfId="0" applyFont="1" applyFill="1" applyAlignment="1">
      <alignment/>
    </xf>
    <xf numFmtId="0" fontId="0" fillId="33" borderId="0" xfId="0" applyFont="1" applyFill="1" applyAlignment="1" applyProtection="1">
      <alignment/>
      <protection locked="0"/>
    </xf>
    <xf numFmtId="0" fontId="0" fillId="33" borderId="0" xfId="67" applyFont="1" applyFill="1">
      <alignment/>
      <protection/>
    </xf>
    <xf numFmtId="168" fontId="0" fillId="0" borderId="13" xfId="0" applyNumberFormat="1" applyFont="1" applyFill="1" applyBorder="1" applyAlignment="1">
      <alignment horizontal="center" vertical="center"/>
    </xf>
    <xf numFmtId="168" fontId="0" fillId="0" borderId="13" xfId="61" applyNumberFormat="1" applyFont="1" applyFill="1" applyBorder="1" applyAlignment="1" applyProtection="1">
      <alignment horizontal="center" vertical="center" wrapText="1"/>
      <protection locked="0"/>
    </xf>
    <xf numFmtId="168" fontId="0" fillId="35" borderId="13" xfId="0" applyNumberFormat="1" applyFont="1" applyFill="1" applyBorder="1" applyAlignment="1">
      <alignment horizontal="center" vertical="center"/>
    </xf>
    <xf numFmtId="165" fontId="0" fillId="0" borderId="13" xfId="61" applyFont="1" applyBorder="1" applyAlignment="1" applyProtection="1">
      <alignment horizontal="center" vertical="center" wrapText="1"/>
      <protection locked="0"/>
    </xf>
    <xf numFmtId="0" fontId="0" fillId="0" borderId="0" xfId="67" applyFont="1" applyAlignment="1">
      <alignment horizontal="center" vertical="center"/>
      <protection/>
    </xf>
    <xf numFmtId="0" fontId="0" fillId="0" borderId="0" xfId="67" applyFont="1" applyAlignment="1">
      <alignment vertical="center"/>
      <protection/>
    </xf>
    <xf numFmtId="0" fontId="0" fillId="0" borderId="0" xfId="67" applyFont="1" applyAlignment="1">
      <alignment wrapText="1"/>
      <protection/>
    </xf>
    <xf numFmtId="0" fontId="0" fillId="0" borderId="13" xfId="0"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7" xfId="0" applyFont="1" applyFill="1" applyBorder="1" applyAlignment="1">
      <alignment horizontal="center" vertical="center" wrapText="1"/>
    </xf>
    <xf numFmtId="168" fontId="0" fillId="33" borderId="13" xfId="0" applyNumberFormat="1" applyFont="1" applyFill="1" applyBorder="1" applyAlignment="1">
      <alignment horizontal="center" vertical="center"/>
    </xf>
    <xf numFmtId="0" fontId="0" fillId="0" borderId="1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33" borderId="13" xfId="0" applyFont="1" applyFill="1" applyBorder="1" applyAlignment="1" applyProtection="1">
      <alignment horizontal="left" vertical="center" wrapText="1"/>
      <protection locked="0"/>
    </xf>
    <xf numFmtId="168" fontId="0" fillId="0" borderId="13" xfId="0" applyNumberFormat="1" applyFont="1" applyBorder="1" applyAlignment="1" applyProtection="1">
      <alignment vertical="center"/>
      <protection locked="0"/>
    </xf>
    <xf numFmtId="0" fontId="0" fillId="33" borderId="13" xfId="0" applyFont="1" applyFill="1" applyBorder="1" applyAlignment="1" applyProtection="1">
      <alignment horizontal="center" vertical="center"/>
      <protection locked="0"/>
    </xf>
    <xf numFmtId="0" fontId="0" fillId="0" borderId="13" xfId="0" applyFont="1" applyBorder="1" applyAlignment="1">
      <alignment vertical="center"/>
    </xf>
    <xf numFmtId="0" fontId="0" fillId="33" borderId="13" xfId="0" applyFont="1" applyFill="1" applyBorder="1" applyAlignment="1" applyProtection="1">
      <alignment vertical="center"/>
      <protection locked="0"/>
    </xf>
    <xf numFmtId="0" fontId="0" fillId="0" borderId="13" xfId="67" applyFont="1" applyFill="1" applyBorder="1" applyAlignment="1">
      <alignment vertical="center"/>
      <protection/>
    </xf>
    <xf numFmtId="0" fontId="0" fillId="0" borderId="13" xfId="67" applyFont="1" applyBorder="1" applyAlignment="1">
      <alignment vertical="center"/>
      <protection/>
    </xf>
    <xf numFmtId="0" fontId="0" fillId="0" borderId="13" xfId="0" applyFont="1" applyFill="1" applyBorder="1" applyAlignment="1">
      <alignment vertical="center" wrapText="1"/>
    </xf>
    <xf numFmtId="0" fontId="3" fillId="0" borderId="0" xfId="67" applyFont="1" applyAlignment="1">
      <alignment horizontal="center"/>
      <protection/>
    </xf>
    <xf numFmtId="0" fontId="2" fillId="33" borderId="13" xfId="67" applyFont="1" applyFill="1" applyBorder="1" applyAlignment="1">
      <alignment horizontal="center" vertical="center"/>
      <protection/>
    </xf>
    <xf numFmtId="0" fontId="4" fillId="0" borderId="0" xfId="67" applyFont="1" applyAlignment="1">
      <alignment horizontal="center"/>
      <protection/>
    </xf>
    <xf numFmtId="0" fontId="2" fillId="0" borderId="18" xfId="0" applyFont="1" applyBorder="1" applyAlignment="1">
      <alignment horizontal="center"/>
    </xf>
    <xf numFmtId="49" fontId="2" fillId="34" borderId="12" xfId="67" applyNumberFormat="1" applyFont="1" applyFill="1" applyBorder="1" applyAlignment="1">
      <alignment horizontal="center" vertical="center" wrapText="1"/>
      <protection/>
    </xf>
    <xf numFmtId="49" fontId="2" fillId="34" borderId="16" xfId="67" applyNumberFormat="1" applyFont="1" applyFill="1" applyBorder="1" applyAlignment="1">
      <alignment horizontal="center" vertical="center" wrapText="1"/>
      <protection/>
    </xf>
    <xf numFmtId="4" fontId="2" fillId="34" borderId="12" xfId="67" applyNumberFormat="1" applyFont="1" applyFill="1" applyBorder="1" applyAlignment="1">
      <alignment horizontal="center" vertical="center" wrapText="1"/>
      <protection/>
    </xf>
    <xf numFmtId="4" fontId="2" fillId="34" borderId="16" xfId="67" applyNumberFormat="1" applyFont="1" applyFill="1" applyBorder="1" applyAlignment="1">
      <alignment horizontal="center" vertical="center" wrapText="1"/>
      <protection/>
    </xf>
    <xf numFmtId="0" fontId="46" fillId="0" borderId="18" xfId="0" applyFont="1" applyFill="1" applyBorder="1" applyAlignment="1">
      <alignment horizontal="center" vertical="center" wrapText="1"/>
    </xf>
    <xf numFmtId="0" fontId="4" fillId="0" borderId="0" xfId="67" applyFont="1" applyAlignment="1">
      <alignment horizontal="center" vertical="center"/>
      <protection/>
    </xf>
    <xf numFmtId="49" fontId="2" fillId="34" borderId="13" xfId="67" applyNumberFormat="1" applyFont="1" applyFill="1" applyBorder="1" applyAlignment="1">
      <alignment horizontal="center" vertical="center" wrapText="1"/>
      <protection/>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ancel" xfId="35"/>
    <cellStyle name="Cancel 2" xfId="36"/>
    <cellStyle name="Cancel 3" xfId="37"/>
    <cellStyle name="Cancel 3 2" xfId="38"/>
    <cellStyle name="Cancel 4" xfId="39"/>
    <cellStyle name="Cancel 4 2" xfId="40"/>
    <cellStyle name="Cancel 5" xfId="41"/>
    <cellStyle name="Cancel 5 2" xfId="42"/>
    <cellStyle name="Cancel 6" xfId="43"/>
    <cellStyle name="Cancel_Indice de Transparencia Setiembre 2008" xfId="44"/>
    <cellStyle name="Celda de comprobación" xfId="45"/>
    <cellStyle name="Celda vinculada" xfId="46"/>
    <cellStyle name="Encabezado 1" xfId="47"/>
    <cellStyle name="Encabezado 4" xfId="48"/>
    <cellStyle name="Énfasis1" xfId="49"/>
    <cellStyle name="Énfasis2" xfId="50"/>
    <cellStyle name="Énfasis3" xfId="51"/>
    <cellStyle name="Énfasis4" xfId="52"/>
    <cellStyle name="Énfasis5" xfId="53"/>
    <cellStyle name="Énfasis6" xfId="54"/>
    <cellStyle name="Entrada" xfId="55"/>
    <cellStyle name="Incorrecto" xfId="56"/>
    <cellStyle name="Comma" xfId="57"/>
    <cellStyle name="Comma [0]" xfId="58"/>
    <cellStyle name="Millares 2" xfId="59"/>
    <cellStyle name="Millares 3" xfId="60"/>
    <cellStyle name="Currency" xfId="61"/>
    <cellStyle name="Currency [0]" xfId="62"/>
    <cellStyle name="Moneda 2" xfId="63"/>
    <cellStyle name="Moneda 3" xfId="64"/>
    <cellStyle name="Moneda 4" xfId="65"/>
    <cellStyle name="Neutral" xfId="66"/>
    <cellStyle name="Normal 2" xfId="67"/>
    <cellStyle name="Normal 3" xfId="68"/>
    <cellStyle name="Normal 4" xfId="69"/>
    <cellStyle name="Normal 5" xfId="70"/>
    <cellStyle name="Normal 6" xfId="71"/>
    <cellStyle name="Normal 7" xfId="72"/>
    <cellStyle name="Normal 7 2" xfId="73"/>
    <cellStyle name="Normal 8" xfId="74"/>
    <cellStyle name="Normal 8 2" xfId="75"/>
    <cellStyle name="Normal 8 2 2" xfId="76"/>
    <cellStyle name="Normal 8 2 2 2" xfId="77"/>
    <cellStyle name="Normal 8 2 3" xfId="78"/>
    <cellStyle name="Normal 8 3" xfId="79"/>
    <cellStyle name="Notas" xfId="80"/>
    <cellStyle name="Percent" xfId="81"/>
    <cellStyle name="Salida" xfId="82"/>
    <cellStyle name="Texto de advertencia" xfId="83"/>
    <cellStyle name="Texto explicativo" xfId="84"/>
    <cellStyle name="Título" xfId="85"/>
    <cellStyle name="Título 2" xfId="86"/>
    <cellStyle name="Título 3" xfId="87"/>
    <cellStyle name="Total"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seace.gob.pe/mon/docs/procesos/2011/020008/1038918731rad81198.doc" TargetMode="External" /><Relationship Id="rId2" Type="http://schemas.openxmlformats.org/officeDocument/2006/relationships/hyperlink" Target="http://www.seace.gob.pe/mon/docs/procesos/2011/020008/1745456/288922867rad7EAEF.xls" TargetMode="External" /><Relationship Id="rId3" Type="http://schemas.openxmlformats.org/officeDocument/2006/relationships/hyperlink" Target="http://www.seace.gob.pe/mon/docs/procesos/2011/020008/1038918731rad81198.doc" TargetMode="External" /><Relationship Id="rId4" Type="http://schemas.openxmlformats.org/officeDocument/2006/relationships/hyperlink" Target="http://www.seace.gob.pe/mon/docs/procesos/2011/020008/1745456/288922867rad7EAEF.xls" TargetMode="External" /><Relationship Id="rId5" Type="http://schemas.openxmlformats.org/officeDocument/2006/relationships/hyperlink" Target="http://www.seace.gob.pe/mon/docs/procesos/2011/020008/1038918731rad81198.doc" TargetMode="External" /><Relationship Id="rId6" Type="http://schemas.openxmlformats.org/officeDocument/2006/relationships/hyperlink" Target="http://www.seace.gob.pe/mon/docs/procesos/2011/020008/1745456/288922867rad7EAEF.xls" TargetMode="External" /><Relationship Id="rId7" Type="http://schemas.openxmlformats.org/officeDocument/2006/relationships/hyperlink" Target="http://www.seace.gob.pe/mon/docs/procesos/2011/020008/1038918731rad81198.doc" TargetMode="External" /><Relationship Id="rId8" Type="http://schemas.openxmlformats.org/officeDocument/2006/relationships/hyperlink" Target="http://www.seace.gob.pe/mon/docs/procesos/2011/020008/1038918731rad81198.doc" TargetMode="External" /><Relationship Id="rId9" Type="http://schemas.openxmlformats.org/officeDocument/2006/relationships/hyperlink" Target="http://www.seace.gob.pe/mon/docs/procesos/2011/020008/1745456/288922867rad7EAEF.xls" TargetMode="External" /><Relationship Id="rId10" Type="http://schemas.openxmlformats.org/officeDocument/2006/relationships/hyperlink" Target="http://www.seace.gob.pe/mon/docs/procesos/2011/020008/1038918731rad81198.doc" TargetMode="External" /><Relationship Id="rId11" Type="http://schemas.openxmlformats.org/officeDocument/2006/relationships/hyperlink" Target="http://www.seace.gob.pe/mon/docs/procesos/2011/020008/1038918731rad81198.doc" TargetMode="External" /><Relationship Id="rId12" Type="http://schemas.openxmlformats.org/officeDocument/2006/relationships/hyperlink" Target="http://www.seace.gob.pe/mon/docs/procesos/2011/020008/1038918731rad81198.doc" TargetMode="External" /><Relationship Id="rId13" Type="http://schemas.openxmlformats.org/officeDocument/2006/relationships/hyperlink" Target="http://www.seace.gob.pe/mon/docs/procesos/2011/020008/1038918731rad81198.doc" TargetMode="External" /><Relationship Id="rId14" Type="http://schemas.openxmlformats.org/officeDocument/2006/relationships/hyperlink" Target="http://www.seace.gob.pe/mon/docs/procesos/2011/020008/1038918731rad81198.doc" TargetMode="External" /><Relationship Id="rId15" Type="http://schemas.openxmlformats.org/officeDocument/2006/relationships/hyperlink" Target="http://www.seace.gob.pe/mon/docs/procesos/2011/020008/1038918731rad81198.doc" TargetMode="External" /><Relationship Id="rId16" Type="http://schemas.openxmlformats.org/officeDocument/2006/relationships/hyperlink" Target="http://www.seace.gob.pe/mon/docs/procesos/2011/020008/1038918731rad81198.doc" TargetMode="External" /><Relationship Id="rId17" Type="http://schemas.openxmlformats.org/officeDocument/2006/relationships/hyperlink" Target="http://www.seace.gob.pe/mon/docs/procesos/2011/020008/1038918731rad81198.doc" TargetMode="External" /><Relationship Id="rId18" Type="http://schemas.openxmlformats.org/officeDocument/2006/relationships/hyperlink" Target="http://www.seace.gob.pe/mon/docs/procesos/2011/020008/1038918731rad81198.doc" TargetMode="External" /><Relationship Id="rId19" Type="http://schemas.openxmlformats.org/officeDocument/2006/relationships/hyperlink" Target="http://www.seace.gob.pe/mon/docs/procesos/2011/020008/1038918731rad81198.doc" TargetMode="External" /><Relationship Id="rId20" Type="http://schemas.openxmlformats.org/officeDocument/2006/relationships/hyperlink" Target="http://www.seace.gob.pe/mon/docs/procesos/2011/020008/1038918731rad81198.doc" TargetMode="External" /><Relationship Id="rId21" Type="http://schemas.openxmlformats.org/officeDocument/2006/relationships/hyperlink" Target="http://www.seace.gob.pe/mon/docs/procesos/2011/020008/1038918731rad81198.doc" TargetMode="External" /><Relationship Id="rId22" Type="http://schemas.openxmlformats.org/officeDocument/2006/relationships/hyperlink" Target="http://www.seace.gob.pe/mon/docs/procesos/2011/020008/1745456/288922867rad7EAEF.xls" TargetMode="External" /><Relationship Id="rId23" Type="http://schemas.openxmlformats.org/officeDocument/2006/relationships/hyperlink" Target="http://www.seace.gob.pe/mon/docs/procesos/2011/020008/1038918731rad81198.doc" TargetMode="External" /><Relationship Id="rId24" Type="http://schemas.openxmlformats.org/officeDocument/2006/relationships/hyperlink" Target="http://www.seace.gob.pe/mon/docs/procesos/2011/020008/1745456/288922867rad7EAEF.xls" TargetMode="External" /><Relationship Id="rId25" Type="http://schemas.openxmlformats.org/officeDocument/2006/relationships/hyperlink" Target="http://www.seace.gob.pe/mon/docs/procesos/2011/020008/1038918731rad81198.doc" TargetMode="External" /><Relationship Id="rId26" Type="http://schemas.openxmlformats.org/officeDocument/2006/relationships/hyperlink" Target="http://www.seace.gob.pe/mon/docs/procesos/2011/020008/1038918731rad81198.doc" TargetMode="External" /><Relationship Id="rId27" Type="http://schemas.openxmlformats.org/officeDocument/2006/relationships/hyperlink" Target="http://www.seace.gob.pe/mon/docs/procesos/2011/020008/1038918731rad81198.doc" TargetMode="External" /><Relationship Id="rId28" Type="http://schemas.openxmlformats.org/officeDocument/2006/relationships/hyperlink" Target="http://www.seace.gob.pe/mon/docs/procesos/2011/020008/1038918731rad81198.doc" TargetMode="External" /><Relationship Id="rId29" Type="http://schemas.openxmlformats.org/officeDocument/2006/relationships/hyperlink" Target="http://www.seace.gob.pe/mon/docs/procesos/2011/020008/1038918731rad81198.doc" TargetMode="External" /><Relationship Id="rId30" Type="http://schemas.openxmlformats.org/officeDocument/2006/relationships/hyperlink" Target="http://www.seace.gob.pe/mon/docs/procesos/2011/020008/1038918731rad81198.doc" TargetMode="External" /><Relationship Id="rId31" Type="http://schemas.openxmlformats.org/officeDocument/2006/relationships/hyperlink" Target="http://www.seace.gob.pe/mon/docs/procesos/2011/020008/1038918731rad81198.doc" TargetMode="External" /><Relationship Id="rId32" Type="http://schemas.openxmlformats.org/officeDocument/2006/relationships/hyperlink" Target="http://www.seace.gob.pe/mon/docs/procesos/2011/020008/1038918731rad81198.doc" TargetMode="External" /><Relationship Id="rId33" Type="http://schemas.openxmlformats.org/officeDocument/2006/relationships/hyperlink" Target="http://www.seace.gob.pe/mon/docs/procesos/2011/020008/1038918731rad81198.doc" TargetMode="External" /><Relationship Id="rId34" Type="http://schemas.openxmlformats.org/officeDocument/2006/relationships/hyperlink" Target="http://www.seace.gob.pe/mon/docs/procesos/2011/020008/1038918731rad81198.doc" TargetMode="External" /><Relationship Id="rId35" Type="http://schemas.openxmlformats.org/officeDocument/2006/relationships/hyperlink" Target="http://www.seace.gob.pe/mon/docs/procesos/2011/020008/1038918731rad81198.doc" TargetMode="External" /><Relationship Id="rId36" Type="http://schemas.openxmlformats.org/officeDocument/2006/relationships/hyperlink" Target="http://www.seace.gob.pe/mon/docs/procesos/2011/020008/1038918731rad81198.doc" TargetMode="External" /><Relationship Id="rId37" Type="http://schemas.openxmlformats.org/officeDocument/2006/relationships/hyperlink" Target="http://www.seace.gob.pe/mon/docs/procesos/2011/020008/1038918731rad81198.doc" TargetMode="External" /><Relationship Id="rId38" Type="http://schemas.openxmlformats.org/officeDocument/2006/relationships/hyperlink" Target="http://www.seace.gob.pe/mon/docs/procesos/2011/020008/1038918731rad81198.doc" TargetMode="External" /><Relationship Id="rId39" Type="http://schemas.openxmlformats.org/officeDocument/2006/relationships/hyperlink" Target="http://www.seace.gob.pe/mon/docs/procesos/2011/020008/1038918731rad81198.doc" TargetMode="External" /><Relationship Id="rId40" Type="http://schemas.openxmlformats.org/officeDocument/2006/relationships/hyperlink" Target="http://www.seace.gob.pe/mon/docs/procesos/2011/020008/1038918731rad81198.doc" TargetMode="External" /><Relationship Id="rId41" Type="http://schemas.openxmlformats.org/officeDocument/2006/relationships/hyperlink" Target="http://www.seace.gob.pe/mon/docs/procesos/2011/020008/1038918731rad81198.doc" TargetMode="External" /><Relationship Id="rId42" Type="http://schemas.openxmlformats.org/officeDocument/2006/relationships/hyperlink" Target="http://www.seace.gob.pe/mon/docs/procesos/2011/020008/1038918731rad81198.doc" TargetMode="External" /><Relationship Id="rId43" Type="http://schemas.openxmlformats.org/officeDocument/2006/relationships/hyperlink" Target="http://www.seace.gob.pe/mon/docs/procesos/2011/020008/1038918731rad81198.doc" TargetMode="External" /><Relationship Id="rId44" Type="http://schemas.openxmlformats.org/officeDocument/2006/relationships/hyperlink" Target="http://www.seace.gob.pe/mon/docs/procesos/2011/020008/1038918731rad81198.doc" TargetMode="External" /><Relationship Id="rId45" Type="http://schemas.openxmlformats.org/officeDocument/2006/relationships/hyperlink" Target="http://www.seace.gob.pe/mon/docs/procesos/2011/020008/1038918731rad81198.doc" TargetMode="External" /><Relationship Id="rId46" Type="http://schemas.openxmlformats.org/officeDocument/2006/relationships/hyperlink" Target="http://www.seace.gob.pe/mon/docs/procesos/2011/020008/1038918731rad81198.doc" TargetMode="External" /><Relationship Id="rId47" Type="http://schemas.openxmlformats.org/officeDocument/2006/relationships/hyperlink" Target="http://www.seace.gob.pe/mon/docs/procesos/2011/020008/1038918731rad81198.doc" TargetMode="External" /><Relationship Id="rId48" Type="http://schemas.openxmlformats.org/officeDocument/2006/relationships/hyperlink" Target="http://www.seace.gob.pe/mon/docs/procesos/2011/020008/1038918731rad81198.doc" TargetMode="External" /><Relationship Id="rId49" Type="http://schemas.openxmlformats.org/officeDocument/2006/relationships/hyperlink" Target="http://www.seace.gob.pe/mon/docs/procesos/2011/020008/1038918731rad81198.doc" TargetMode="External" /><Relationship Id="rId50" Type="http://schemas.openxmlformats.org/officeDocument/2006/relationships/hyperlink" Target="http://www.seace.gob.pe/mon/docs/procesos/2011/020008/1038918731rad81198.doc" TargetMode="External" /><Relationship Id="rId51" Type="http://schemas.openxmlformats.org/officeDocument/2006/relationships/hyperlink" Target="http://www.seace.gob.pe/mon/docs/procesos/2011/020008/1038918731rad81198.doc" TargetMode="External" /><Relationship Id="rId52" Type="http://schemas.openxmlformats.org/officeDocument/2006/relationships/hyperlink" Target="http://www.seace.gob.pe/mon/docs/procesos/2011/020008/1038918731rad81198.doc" TargetMode="External" /><Relationship Id="rId53" Type="http://schemas.openxmlformats.org/officeDocument/2006/relationships/hyperlink" Target="http://www.seace.gob.pe/mon/docs/procesos/2011/020008/1038918731rad81198.doc" TargetMode="External" /><Relationship Id="rId54" Type="http://schemas.openxmlformats.org/officeDocument/2006/relationships/hyperlink" Target="http://www.seace.gob.pe/mon/docs/procesos/2011/020008/1038918731rad81198.doc" TargetMode="External" /><Relationship Id="rId55" Type="http://schemas.openxmlformats.org/officeDocument/2006/relationships/hyperlink" Target="http://www.seace.gob.pe/mon/docs/procesos/2011/020008/1745456/288922867rad7EAEF.xls" TargetMode="External" /><Relationship Id="rId56" Type="http://schemas.openxmlformats.org/officeDocument/2006/relationships/hyperlink" Target="http://www.seace.gob.pe/mon/docs/procesos/2011/020008/1038918731rad81198.doc" TargetMode="External" /><Relationship Id="rId57" Type="http://schemas.openxmlformats.org/officeDocument/2006/relationships/hyperlink" Target="http://www.seace.gob.pe/mon/docs/procesos/2011/020008/1745456/288922867rad7EAEF.xls" TargetMode="External" /><Relationship Id="rId58" Type="http://schemas.openxmlformats.org/officeDocument/2006/relationships/hyperlink" Target="http://www.seace.gob.pe/mon/docs/procesos/2011/020008/1038918731rad81198.doc" TargetMode="External" /><Relationship Id="rId59" Type="http://schemas.openxmlformats.org/officeDocument/2006/relationships/hyperlink" Target="http://www.seace.gob.pe/mon/docs/procesos/2011/020008/1745456/288922867rad7EAEF.xls" TargetMode="External" /><Relationship Id="rId60" Type="http://schemas.openxmlformats.org/officeDocument/2006/relationships/hyperlink" Target="http://www.seace.gob.pe/mon/docs/procesos/2011/020008/1038918731rad81198.doc" TargetMode="External" /><Relationship Id="rId61" Type="http://schemas.openxmlformats.org/officeDocument/2006/relationships/hyperlink" Target="http://www.seace.gob.pe/mon/docs/procesos/2011/020008/1038918731rad81198.doc" TargetMode="External" /><Relationship Id="rId62" Type="http://schemas.openxmlformats.org/officeDocument/2006/relationships/hyperlink" Target="http://www.seace.gob.pe/mon/docs/procesos/2011/020008/1745456/288922867rad7EAEF.xls" TargetMode="External" /><Relationship Id="rId63" Type="http://schemas.openxmlformats.org/officeDocument/2006/relationships/hyperlink" Target="http://www.seace.gob.pe/mon/docs/procesos/2011/020008/1038918731rad81198.doc" TargetMode="External" /><Relationship Id="rId64" Type="http://schemas.openxmlformats.org/officeDocument/2006/relationships/hyperlink" Target="http://www.seace.gob.pe/mon/docs/procesos/2011/020008/1038918731rad81198.doc" TargetMode="External" /><Relationship Id="rId65" Type="http://schemas.openxmlformats.org/officeDocument/2006/relationships/hyperlink" Target="http://www.seace.gob.pe/mon/docs/procesos/2011/020008/1038918731rad81198.doc" TargetMode="External" /><Relationship Id="rId66" Type="http://schemas.openxmlformats.org/officeDocument/2006/relationships/hyperlink" Target="http://www.seace.gob.pe/mon/docs/procesos/2011/020008/1038918731rad81198.doc" TargetMode="External" /><Relationship Id="rId67" Type="http://schemas.openxmlformats.org/officeDocument/2006/relationships/hyperlink" Target="http://www.seace.gob.pe/mon/docs/procesos/2011/020008/1038918731rad81198.doc" TargetMode="External" /><Relationship Id="rId68" Type="http://schemas.openxmlformats.org/officeDocument/2006/relationships/hyperlink" Target="http://www.seace.gob.pe/mon/docs/procesos/2011/020008/1038918731rad81198.doc" TargetMode="External" /><Relationship Id="rId69" Type="http://schemas.openxmlformats.org/officeDocument/2006/relationships/hyperlink" Target="http://www.seace.gob.pe/mon/docs/procesos/2011/020008/1038918731rad81198.doc" TargetMode="External" /><Relationship Id="rId70" Type="http://schemas.openxmlformats.org/officeDocument/2006/relationships/hyperlink" Target="http://www.seace.gob.pe/mon/docs/procesos/2011/020008/1038918731rad81198.doc" TargetMode="External" /><Relationship Id="rId71" Type="http://schemas.openxmlformats.org/officeDocument/2006/relationships/hyperlink" Target="http://www.seace.gob.pe/mon/docs/procesos/2011/020008/1038918731rad81198.doc" TargetMode="External" /><Relationship Id="rId72" Type="http://schemas.openxmlformats.org/officeDocument/2006/relationships/hyperlink" Target="http://www.seace.gob.pe/mon/docs/procesos/2011/020008/1038918731rad81198.doc" TargetMode="External" /><Relationship Id="rId73" Type="http://schemas.openxmlformats.org/officeDocument/2006/relationships/hyperlink" Target="http://www.seace.gob.pe/mon/docs/procesos/2011/020008/1038918731rad81198.doc" TargetMode="External" /><Relationship Id="rId74" Type="http://schemas.openxmlformats.org/officeDocument/2006/relationships/hyperlink" Target="http://www.seace.gob.pe/mon/docs/procesos/2011/020008/1038918731rad81198.doc" TargetMode="External" /><Relationship Id="rId75" Type="http://schemas.openxmlformats.org/officeDocument/2006/relationships/hyperlink" Target="http://www.seace.gob.pe/mon/docs/procesos/2011/020008/1038918731rad81198.doc" TargetMode="External" /><Relationship Id="rId76" Type="http://schemas.openxmlformats.org/officeDocument/2006/relationships/hyperlink" Target="http://www.seace.gob.pe/mon/docs/procesos/2011/020008/1038918731rad81198.doc" TargetMode="External" /><Relationship Id="rId77" Type="http://schemas.openxmlformats.org/officeDocument/2006/relationships/hyperlink" Target="http://www.seace.gob.pe/mon/docs/procesos/2011/020008/1038918731rad81198.doc" TargetMode="External" /><Relationship Id="rId78" Type="http://schemas.openxmlformats.org/officeDocument/2006/relationships/hyperlink" Target="http://www.seace.gob.pe/mon/docs/procesos/2011/020008/1038918731rad81198.doc" TargetMode="External" /><Relationship Id="rId79" Type="http://schemas.openxmlformats.org/officeDocument/2006/relationships/hyperlink" Target="http://www.seace.gob.pe/mon/docs/procesos/2011/020008/1038918731rad81198.doc" TargetMode="External" /><Relationship Id="rId80" Type="http://schemas.openxmlformats.org/officeDocument/2006/relationships/hyperlink" Target="http://www.seace.gob.pe/mon/docs/procesos/2011/020008/1038918731rad81198.doc" TargetMode="External" /><Relationship Id="rId81" Type="http://schemas.openxmlformats.org/officeDocument/2006/relationships/hyperlink" Target="http://www.seace.gob.pe/mon/docs/procesos/2011/020008/1038918731rad81198.doc" TargetMode="External" /><Relationship Id="rId82" Type="http://schemas.openxmlformats.org/officeDocument/2006/relationships/hyperlink" Target="http://www.seace.gob.pe/mon/docs/procesos/2011/020008/1038918731rad81198.doc" TargetMode="External" /><Relationship Id="rId83" Type="http://schemas.openxmlformats.org/officeDocument/2006/relationships/hyperlink" Target="http://www.seace.gob.pe/mon/docs/procesos/2011/020008/1038918731rad81198.doc" TargetMode="External" /><Relationship Id="rId84" Type="http://schemas.openxmlformats.org/officeDocument/2006/relationships/hyperlink" Target="http://www.seace.gob.pe/mon/docs/procesos/2011/020008/1038918731rad81198.doc" TargetMode="External" /><Relationship Id="rId85" Type="http://schemas.openxmlformats.org/officeDocument/2006/relationships/hyperlink" Target="http://www.seace.gob.pe/mon/docs/procesos/2011/020008/1038918731rad81198.doc" TargetMode="External" /><Relationship Id="rId86" Type="http://schemas.openxmlformats.org/officeDocument/2006/relationships/hyperlink" Target="http://www.seace.gob.pe/mon/docs/procesos/2011/020008/1038918731rad81198.doc" TargetMode="External" /><Relationship Id="rId87" Type="http://schemas.openxmlformats.org/officeDocument/2006/relationships/hyperlink" Target="http://www.seace.gob.pe/mon/docs/procesos/2011/020008/1038918731rad81198.doc" TargetMode="External" /><Relationship Id="rId88" Type="http://schemas.openxmlformats.org/officeDocument/2006/relationships/hyperlink" Target="http://www.seace.gob.pe/mon/docs/procesos/2011/020008/1038918731rad81198.doc" TargetMode="External" /><Relationship Id="rId89" Type="http://schemas.openxmlformats.org/officeDocument/2006/relationships/hyperlink" Target="http://www.seace.gob.pe/mon/docs/procesos/2011/020008/1038918731rad81198.doc" TargetMode="External" /><Relationship Id="rId90" Type="http://schemas.openxmlformats.org/officeDocument/2006/relationships/hyperlink" Target="http://www.seace.gob.pe/mon/docs/procesos/2011/020008/1038918731rad81198.doc" TargetMode="External" /><Relationship Id="rId91" Type="http://schemas.openxmlformats.org/officeDocument/2006/relationships/hyperlink" Target="http://www.seace.gob.pe/mon/docs/procesos/2011/020008/1038918731rad81198.doc" TargetMode="External" /><Relationship Id="rId92" Type="http://schemas.openxmlformats.org/officeDocument/2006/relationships/hyperlink" Target="http://www.seace.gob.pe/mon/docs/procesos/2011/020008/1038918731rad81198.doc" TargetMode="External" /><Relationship Id="rId93" Type="http://schemas.openxmlformats.org/officeDocument/2006/relationships/hyperlink" Target="http://www.seace.gob.pe/mon/docs/procesos/2011/020008/1038918731rad81198.doc" TargetMode="External" /><Relationship Id="rId94" Type="http://schemas.openxmlformats.org/officeDocument/2006/relationships/hyperlink" Target="http://www.seace.gob.pe/mon/docs/procesos/2011/020008/1038918731rad81198.doc" TargetMode="External" /><Relationship Id="rId95" Type="http://schemas.openxmlformats.org/officeDocument/2006/relationships/hyperlink" Target="http://www.seace.gob.pe/mon/docs/procesos/2011/020008/1038918731rad81198.doc" TargetMode="External" /><Relationship Id="rId96" Type="http://schemas.openxmlformats.org/officeDocument/2006/relationships/hyperlink" Target="http://www.seace.gob.pe/mon/docs/procesos/2011/020008/1038918731rad81198.doc" TargetMode="External" /><Relationship Id="rId97" Type="http://schemas.openxmlformats.org/officeDocument/2006/relationships/hyperlink" Target="http://www.seace.gob.pe/mon/docs/procesos/2011/020008/1038918731rad81198.doc" TargetMode="External" /><Relationship Id="rId98" Type="http://schemas.openxmlformats.org/officeDocument/2006/relationships/hyperlink" Target="http://www.seace.gob.pe/mon/docs/procesos/2011/020008/1038918731rad81198.doc" TargetMode="External" /><Relationship Id="rId99" Type="http://schemas.openxmlformats.org/officeDocument/2006/relationships/hyperlink" Target="http://www.seace.gob.pe/mon/docs/procesos/2011/020008/1038918731rad81198.doc" TargetMode="External" /><Relationship Id="rId100" Type="http://schemas.openxmlformats.org/officeDocument/2006/relationships/hyperlink" Target="http://www.seace.gob.pe/mon/docs/procesos/2011/020008/1038918731rad81198.doc" TargetMode="External" /><Relationship Id="rId101" Type="http://schemas.openxmlformats.org/officeDocument/2006/relationships/hyperlink" Target="http://www.seace.gob.pe/mon/docs/procesos/2011/020008/1038918731rad81198.doc" TargetMode="External" /><Relationship Id="rId102" Type="http://schemas.openxmlformats.org/officeDocument/2006/relationships/hyperlink" Target="http://www.seace.gob.pe/mon/docs/procesos/2011/020008/1038918731rad81198.doc" TargetMode="External" /><Relationship Id="rId103" Type="http://schemas.openxmlformats.org/officeDocument/2006/relationships/hyperlink" Target="http://www.seace.gob.pe/mon/docs/procesos/2011/020008/1038918731rad81198.doc" TargetMode="External" /><Relationship Id="rId104" Type="http://schemas.openxmlformats.org/officeDocument/2006/relationships/hyperlink" Target="http://www.seace.gob.pe/mon/docs/procesos/2011/020008/1038918731rad81198.doc" TargetMode="External" /><Relationship Id="rId105" Type="http://schemas.openxmlformats.org/officeDocument/2006/relationships/hyperlink" Target="http://www.seace.gob.pe/mon/docs/procesos/2011/020008/1038918731rad81198.doc" TargetMode="External" /><Relationship Id="rId106" Type="http://schemas.openxmlformats.org/officeDocument/2006/relationships/hyperlink" Target="http://www.seace.gob.pe/mon/docs/procesos/2011/020008/1038918731rad81198.doc" TargetMode="External" /><Relationship Id="rId107" Type="http://schemas.openxmlformats.org/officeDocument/2006/relationships/hyperlink" Target="http://www.seace.gob.pe/mon/docs/procesos/2011/020008/1038918731rad81198.doc" TargetMode="External" /><Relationship Id="rId108" Type="http://schemas.openxmlformats.org/officeDocument/2006/relationships/hyperlink" Target="http://www.seace.gob.pe/mon/docs/procesos/2011/020008/1038918731rad81198.doc" TargetMode="External" /><Relationship Id="rId109" Type="http://schemas.openxmlformats.org/officeDocument/2006/relationships/hyperlink" Target="http://www.seace.gob.pe/mon/docs/procesos/2011/020008/1038918731rad81198.doc" TargetMode="External" /><Relationship Id="rId110" Type="http://schemas.openxmlformats.org/officeDocument/2006/relationships/hyperlink" Target="http://www.seace.gob.pe/mon/docs/procesos/2011/020008/1038918731rad81198.doc" TargetMode="External" /><Relationship Id="rId111" Type="http://schemas.openxmlformats.org/officeDocument/2006/relationships/hyperlink" Target="http://www.seace.gob.pe/mon/docs/procesos/2011/020008/1038918731rad81198.doc" TargetMode="External" /><Relationship Id="rId112" Type="http://schemas.openxmlformats.org/officeDocument/2006/relationships/hyperlink" Target="http://www.seace.gob.pe/mon/docs/procesos/2011/020008/1038918731rad81198.doc" TargetMode="External" /><Relationship Id="rId113" Type="http://schemas.openxmlformats.org/officeDocument/2006/relationships/hyperlink" Target="http://www.seace.gob.pe/mon/docs/procesos/2011/020008/1038918731rad81198.doc" TargetMode="External" /><Relationship Id="rId114" Type="http://schemas.openxmlformats.org/officeDocument/2006/relationships/hyperlink" Target="http://www.seace.gob.pe/mon/docs/procesos/2011/020008/1038918731rad81198.doc" TargetMode="External" /><Relationship Id="rId115" Type="http://schemas.openxmlformats.org/officeDocument/2006/relationships/hyperlink" Target="http://www.seace.gob.pe/mon/docs/procesos/2011/020008/1038918731rad81198.doc" TargetMode="External" /><Relationship Id="rId116" Type="http://schemas.openxmlformats.org/officeDocument/2006/relationships/hyperlink" Target="http://www.seace.gob.pe/mon/docs/procesos/2011/020008/1038918731rad81198.doc" TargetMode="External" /><Relationship Id="rId117" Type="http://schemas.openxmlformats.org/officeDocument/2006/relationships/hyperlink" Target="http://www.seace.gob.pe/mon/docs/procesos/2011/020008/1038918731rad81198.doc" TargetMode="External" /><Relationship Id="rId118" Type="http://schemas.openxmlformats.org/officeDocument/2006/relationships/hyperlink" Target="http://www.seace.gob.pe/mon/docs/procesos/2011/020008/1038918731rad81198.doc" TargetMode="External" /><Relationship Id="rId119" Type="http://schemas.openxmlformats.org/officeDocument/2006/relationships/hyperlink" Target="http://www.seace.gob.pe/mon/docs/procesos/2011/020008/1038918731rad81198.doc" TargetMode="External" /><Relationship Id="rId120" Type="http://schemas.openxmlformats.org/officeDocument/2006/relationships/hyperlink" Target="http://www.seace.gob.pe/mon/docs/procesos/2011/020008/1038918731rad81198.doc" TargetMode="External" /><Relationship Id="rId121" Type="http://schemas.openxmlformats.org/officeDocument/2006/relationships/hyperlink" Target="http://www.seace.gob.pe/mon/docs/procesos/2011/020008/1038918731rad81198.doc" TargetMode="External" /><Relationship Id="rId122" Type="http://schemas.openxmlformats.org/officeDocument/2006/relationships/hyperlink" Target="http://www.seace.gob.pe/mon/docs/procesos/2011/020008/1038918731rad81198.doc" TargetMode="External" /><Relationship Id="rId123" Type="http://schemas.openxmlformats.org/officeDocument/2006/relationships/hyperlink" Target="http://www.seace.gob.pe/mon/docs/procesos/2011/020008/1038918731rad81198.doc" TargetMode="External" /><Relationship Id="rId124" Type="http://schemas.openxmlformats.org/officeDocument/2006/relationships/hyperlink" Target="http://www.seace.gob.pe/mon/docs/procesos/2011/020008/1038918731rad81198.doc" TargetMode="External" /><Relationship Id="rId125" Type="http://schemas.openxmlformats.org/officeDocument/2006/relationships/hyperlink" Target="http://www.seace.gob.pe/mon/docs/procesos/2011/020008/1038918731rad81198.doc" TargetMode="External" /><Relationship Id="rId126" Type="http://schemas.openxmlformats.org/officeDocument/2006/relationships/hyperlink" Target="http://www.seace.gob.pe/mon/docs/procesos/2011/020008/1038918731rad81198.doc" TargetMode="External" /><Relationship Id="rId127" Type="http://schemas.openxmlformats.org/officeDocument/2006/relationships/hyperlink" Target="http://www.seace.gob.pe/mon/docs/procesos/2011/020008/1038918731rad81198.doc" TargetMode="External" /><Relationship Id="rId128" Type="http://schemas.openxmlformats.org/officeDocument/2006/relationships/hyperlink" Target="http://www.seace.gob.pe/mon/docs/procesos/2011/020008/1038918731rad81198.doc" TargetMode="External" /><Relationship Id="rId129" Type="http://schemas.openxmlformats.org/officeDocument/2006/relationships/hyperlink" Target="http://www.seace.gob.pe/mon/docs/procesos/2011/020008/1038918731rad81198.doc" TargetMode="External" /><Relationship Id="rId130" Type="http://schemas.openxmlformats.org/officeDocument/2006/relationships/hyperlink" Target="http://www.seace.gob.pe/mon/docs/procesos/2011/020008/1038918731rad81198.doc" TargetMode="External" /><Relationship Id="rId131" Type="http://schemas.openxmlformats.org/officeDocument/2006/relationships/hyperlink" Target="http://www.seace.gob.pe/mon/docs/procesos/2011/020008/1038918731rad81198.doc" TargetMode="External" /><Relationship Id="rId132" Type="http://schemas.openxmlformats.org/officeDocument/2006/relationships/hyperlink" Target="http://www.seace.gob.pe/mon/docs/procesos/2011/020008/1038918731rad81198.doc" TargetMode="External" /><Relationship Id="rId133" Type="http://schemas.openxmlformats.org/officeDocument/2006/relationships/hyperlink" Target="http://www.seace.gob.pe/mon/docs/procesos/2011/020008/1038918731rad81198.doc" TargetMode="External" /><Relationship Id="rId134" Type="http://schemas.openxmlformats.org/officeDocument/2006/relationships/hyperlink" Target="http://www.seace.gob.pe/mon/docs/procesos/2011/020008/1038918731rad81198.doc" TargetMode="External" /><Relationship Id="rId135" Type="http://schemas.openxmlformats.org/officeDocument/2006/relationships/hyperlink" Target="http://www.seace.gob.pe/mon/docs/procesos/2011/020008/1038918731rad81198.doc" TargetMode="External" /><Relationship Id="rId136" Type="http://schemas.openxmlformats.org/officeDocument/2006/relationships/hyperlink" Target="http://www.seace.gob.pe/mon/docs/procesos/2011/020008/1038918731rad81198.doc" TargetMode="External" /><Relationship Id="rId137" Type="http://schemas.openxmlformats.org/officeDocument/2006/relationships/hyperlink" Target="http://www.seace.gob.pe/mon/docs/procesos/2011/020008/1038918731rad81198.doc" TargetMode="External" /><Relationship Id="rId138" Type="http://schemas.openxmlformats.org/officeDocument/2006/relationships/hyperlink" Target="http://www.seace.gob.pe/mon/docs/procesos/2011/020008/1038918731rad81198.doc" TargetMode="External" /><Relationship Id="rId139" Type="http://schemas.openxmlformats.org/officeDocument/2006/relationships/hyperlink" Target="http://www.seace.gob.pe/mon/docs/procesos/2011/020008/1038918731rad81198.doc" TargetMode="External" /><Relationship Id="rId140" Type="http://schemas.openxmlformats.org/officeDocument/2006/relationships/hyperlink" Target="http://www.seace.gob.pe/mon/docs/procesos/2011/020008/1038918731rad81198.doc" TargetMode="External" /><Relationship Id="rId141" Type="http://schemas.openxmlformats.org/officeDocument/2006/relationships/hyperlink" Target="http://www.seace.gob.pe/mon/docs/procesos/2011/020008/1038918731rad81198.doc" TargetMode="External" /><Relationship Id="rId142" Type="http://schemas.openxmlformats.org/officeDocument/2006/relationships/hyperlink" Target="http://www.seace.gob.pe/mon/docs/procesos/2011/020008/1038918731rad81198.doc" TargetMode="External" /><Relationship Id="rId143" Type="http://schemas.openxmlformats.org/officeDocument/2006/relationships/hyperlink" Target="http://www.seace.gob.pe/mon/docs/procesos/2011/020008/1038918731rad81198.doc" TargetMode="External" /><Relationship Id="rId144" Type="http://schemas.openxmlformats.org/officeDocument/2006/relationships/hyperlink" Target="http://www.seace.gob.pe/mon/docs/procesos/2011/020008/1038918731rad81198.doc" TargetMode="External" /><Relationship Id="rId145" Type="http://schemas.openxmlformats.org/officeDocument/2006/relationships/hyperlink" Target="http://www.seace.gob.pe/mon/docs/procesos/2011/020008/1038918731rad81198.doc" TargetMode="External" /><Relationship Id="rId146" Type="http://schemas.openxmlformats.org/officeDocument/2006/relationships/hyperlink" Target="http://www.seace.gob.pe/mon/docs/procesos/2011/020008/1038918731rad81198.doc" TargetMode="External" /><Relationship Id="rId147" Type="http://schemas.openxmlformats.org/officeDocument/2006/relationships/hyperlink" Target="http://www.seace.gob.pe/mon/docs/procesos/2011/020008/1038918731rad81198.doc" TargetMode="External" /><Relationship Id="rId148" Type="http://schemas.openxmlformats.org/officeDocument/2006/relationships/hyperlink" Target="http://www.seace.gob.pe/mon/docs/procesos/2011/020008/1038918731rad81198.doc" TargetMode="External" /><Relationship Id="rId149" Type="http://schemas.openxmlformats.org/officeDocument/2006/relationships/hyperlink" Target="http://www.seace.gob.pe/mon/docs/procesos/2011/020008/1038918731rad81198.doc" TargetMode="External" /><Relationship Id="rId150" Type="http://schemas.openxmlformats.org/officeDocument/2006/relationships/hyperlink" Target="http://www.seace.gob.pe/mon/docs/procesos/2011/020008/1038918731rad81198.doc" TargetMode="External" /><Relationship Id="rId151" Type="http://schemas.openxmlformats.org/officeDocument/2006/relationships/hyperlink" Target="http://www.seace.gob.pe/mon/docs/procesos/2011/020008/1038918731rad81198.doc" TargetMode="External" /><Relationship Id="rId152" Type="http://schemas.openxmlformats.org/officeDocument/2006/relationships/hyperlink" Target="http://www.seace.gob.pe/mon/docs/procesos/2011/020008/1038918731rad81198.doc" TargetMode="External" /><Relationship Id="rId153" Type="http://schemas.openxmlformats.org/officeDocument/2006/relationships/hyperlink" Target="http://www.seace.gob.pe/mon/docs/procesos/2011/020008/1038918731rad81198.doc" TargetMode="External" /><Relationship Id="rId154" Type="http://schemas.openxmlformats.org/officeDocument/2006/relationships/hyperlink" Target="http://www.seace.gob.pe/mon/docs/procesos/2011/020008/1038918731rad81198.doc" TargetMode="External" /><Relationship Id="rId155" Type="http://schemas.openxmlformats.org/officeDocument/2006/relationships/hyperlink" Target="http://www.seace.gob.pe/mon/docs/procesos/2011/020008/1038918731rad81198.doc" TargetMode="External" /><Relationship Id="rId156" Type="http://schemas.openxmlformats.org/officeDocument/2006/relationships/hyperlink" Target="http://www.seace.gob.pe/mon/docs/procesos/2011/020008/1038918731rad81198.doc" TargetMode="External" /><Relationship Id="rId157" Type="http://schemas.openxmlformats.org/officeDocument/2006/relationships/hyperlink" Target="http://www.seace.gob.pe/mon/docs/procesos/2011/020008/1038918731rad81198.doc" TargetMode="External" /><Relationship Id="rId158" Type="http://schemas.openxmlformats.org/officeDocument/2006/relationships/hyperlink" Target="http://www.seace.gob.pe/mon/docs/procesos/2011/020008/1038918731rad81198.doc" TargetMode="External" /><Relationship Id="rId159" Type="http://schemas.openxmlformats.org/officeDocument/2006/relationships/hyperlink" Target="http://www.seace.gob.pe/mon/docs/procesos/2011/020008/1038918731rad81198.doc" TargetMode="External" /><Relationship Id="rId160" Type="http://schemas.openxmlformats.org/officeDocument/2006/relationships/hyperlink" Target="http://www.seace.gob.pe/mon/docs/procesos/2011/020008/1038918731rad81198.doc" TargetMode="External" /><Relationship Id="rId161" Type="http://schemas.openxmlformats.org/officeDocument/2006/relationships/hyperlink" Target="http://www.seace.gob.pe/mon/docs/procesos/2011/020008/1038918731rad81198.doc" TargetMode="External" /><Relationship Id="rId162" Type="http://schemas.openxmlformats.org/officeDocument/2006/relationships/hyperlink" Target="http://www.seace.gob.pe/mon/docs/procesos/2011/020008/1038918731rad81198.doc" TargetMode="External" /><Relationship Id="rId163" Type="http://schemas.openxmlformats.org/officeDocument/2006/relationships/hyperlink" Target="http://www.seace.gob.pe/mon/docs/procesos/2011/020008/1038918731rad81198.doc" TargetMode="External" /><Relationship Id="rId164" Type="http://schemas.openxmlformats.org/officeDocument/2006/relationships/hyperlink" Target="http://www.seace.gob.pe/mon/docs/procesos/2011/020008/1038918731rad81198.doc" TargetMode="External" /><Relationship Id="rId165" Type="http://schemas.openxmlformats.org/officeDocument/2006/relationships/hyperlink" Target="http://www.seace.gob.pe/mon/docs/procesos/2011/020008/1038918731rad81198.doc" TargetMode="External" /><Relationship Id="rId166" Type="http://schemas.openxmlformats.org/officeDocument/2006/relationships/hyperlink" Target="http://www.seace.gob.pe/mon/docs/procesos/2011/020008/1038918731rad81198.doc" TargetMode="External" /><Relationship Id="rId167" Type="http://schemas.openxmlformats.org/officeDocument/2006/relationships/hyperlink" Target="http://www.seace.gob.pe/mon/docs/procesos/2011/020008/1038918731rad81198.doc" TargetMode="External" /><Relationship Id="rId168" Type="http://schemas.openxmlformats.org/officeDocument/2006/relationships/hyperlink" Target="http://www.seace.gob.pe/mon/docs/procesos/2011/020008/1038918731rad81198.doc" TargetMode="External" /><Relationship Id="rId169" Type="http://schemas.openxmlformats.org/officeDocument/2006/relationships/hyperlink" Target="http://www.seace.gob.pe/mon/docs/procesos/2011/020008/1038918731rad81198.doc" TargetMode="External" /><Relationship Id="rId170" Type="http://schemas.openxmlformats.org/officeDocument/2006/relationships/hyperlink" Target="http://www.seace.gob.pe/mon/docs/procesos/2011/020008/1038918731rad81198.doc" TargetMode="External" /><Relationship Id="rId171" Type="http://schemas.openxmlformats.org/officeDocument/2006/relationships/hyperlink" Target="http://www.seace.gob.pe/mon/docs/procesos/2011/020008/1038918731rad81198.doc" TargetMode="External" /><Relationship Id="rId172" Type="http://schemas.openxmlformats.org/officeDocument/2006/relationships/hyperlink" Target="http://www.seace.gob.pe/mon/docs/procesos/2011/020008/1038918731rad81198.doc" TargetMode="External" /><Relationship Id="rId173" Type="http://schemas.openxmlformats.org/officeDocument/2006/relationships/hyperlink" Target="http://www.seace.gob.pe/mon/docs/procesos/2011/020008/1038918731rad81198.doc" TargetMode="External" /><Relationship Id="rId174" Type="http://schemas.openxmlformats.org/officeDocument/2006/relationships/hyperlink" Target="http://www.seace.gob.pe/mon/docs/procesos/2011/020008/1038918731rad81198.doc" TargetMode="External" /><Relationship Id="rId175" Type="http://schemas.openxmlformats.org/officeDocument/2006/relationships/hyperlink" Target="http://www.seace.gob.pe/mon/docs/procesos/2011/020008/1038918731rad81198.doc" TargetMode="External" /><Relationship Id="rId176" Type="http://schemas.openxmlformats.org/officeDocument/2006/relationships/hyperlink" Target="http://www.seace.gob.pe/mon/docs/procesos/2011/020008/1038918731rad81198.doc" TargetMode="External" /><Relationship Id="rId177" Type="http://schemas.openxmlformats.org/officeDocument/2006/relationships/hyperlink" Target="http://www.seace.gob.pe/mon/docs/procesos/2011/020008/1038918731rad81198.doc" TargetMode="External" /><Relationship Id="rId178" Type="http://schemas.openxmlformats.org/officeDocument/2006/relationships/hyperlink" Target="http://www.seace.gob.pe/mon/docs/procesos/2011/020008/1038918731rad81198.doc" TargetMode="External" /><Relationship Id="rId179" Type="http://schemas.openxmlformats.org/officeDocument/2006/relationships/hyperlink" Target="http://www.seace.gob.pe/mon/docs/procesos/2011/020008/1038918731rad81198.doc" TargetMode="External" /><Relationship Id="rId180" Type="http://schemas.openxmlformats.org/officeDocument/2006/relationships/hyperlink" Target="http://www.seace.gob.pe/mon/docs/procesos/2011/020008/1038918731rad81198.doc" TargetMode="External" /><Relationship Id="rId181" Type="http://schemas.openxmlformats.org/officeDocument/2006/relationships/hyperlink" Target="http://www.seace.gob.pe/mon/docs/procesos/2011/020008/1038918731rad81198.doc" TargetMode="External" /><Relationship Id="rId182" Type="http://schemas.openxmlformats.org/officeDocument/2006/relationships/hyperlink" Target="http://www.seace.gob.pe/mon/docs/procesos/2011/020008/1038918731rad81198.doc" TargetMode="External" /><Relationship Id="rId183" Type="http://schemas.openxmlformats.org/officeDocument/2006/relationships/hyperlink" Target="http://www.seace.gob.pe/mon/docs/procesos/2011/020008/1038918731rad81198.doc" TargetMode="External" /><Relationship Id="rId184" Type="http://schemas.openxmlformats.org/officeDocument/2006/relationships/hyperlink" Target="http://www.seace.gob.pe/mon/docs/procesos/2011/020008/1038918731rad81198.doc" TargetMode="External" /><Relationship Id="rId185" Type="http://schemas.openxmlformats.org/officeDocument/2006/relationships/hyperlink" Target="http://www.seace.gob.pe/mon/docs/procesos/2011/020008/1038918731rad81198.doc" TargetMode="External" /><Relationship Id="rId186" Type="http://schemas.openxmlformats.org/officeDocument/2006/relationships/hyperlink" Target="http://www.seace.gob.pe/mon/docs/procesos/2011/020008/1038918731rad81198.doc" TargetMode="External" /><Relationship Id="rId187" Type="http://schemas.openxmlformats.org/officeDocument/2006/relationships/hyperlink" Target="http://www.seace.gob.pe/mon/docs/procesos/2011/020008/1038918731rad81198.doc" TargetMode="External" /><Relationship Id="rId188" Type="http://schemas.openxmlformats.org/officeDocument/2006/relationships/hyperlink" Target="http://www.seace.gob.pe/mon/docs/procesos/2011/020008/1038918731rad81198.doc" TargetMode="External" /><Relationship Id="rId189" Type="http://schemas.openxmlformats.org/officeDocument/2006/relationships/hyperlink" Target="http://www.seace.gob.pe/mon/docs/procesos/2011/020008/1038918731rad81198.doc" TargetMode="External" /><Relationship Id="rId190" Type="http://schemas.openxmlformats.org/officeDocument/2006/relationships/hyperlink" Target="http://www.seace.gob.pe/mon/docs/procesos/2011/020008/1038918731rad81198.doc" TargetMode="External" /><Relationship Id="rId191" Type="http://schemas.openxmlformats.org/officeDocument/2006/relationships/hyperlink" Target="http://www.seace.gob.pe/mon/docs/procesos/2011/020008/1038918731rad81198.doc" TargetMode="External" /><Relationship Id="rId192" Type="http://schemas.openxmlformats.org/officeDocument/2006/relationships/hyperlink" Target="http://www.seace.gob.pe/mon/docs/procesos/2011/020008/1038918731rad81198.doc" TargetMode="External" /><Relationship Id="rId193" Type="http://schemas.openxmlformats.org/officeDocument/2006/relationships/hyperlink" Target="http://www.seace.gob.pe/mon/docs/procesos/2011/020008/1038918731rad81198.doc" TargetMode="External" /><Relationship Id="rId194" Type="http://schemas.openxmlformats.org/officeDocument/2006/relationships/hyperlink" Target="http://www.seace.gob.pe/mon/docs/procesos/2011/020008/1038918731rad81198.doc" TargetMode="External" /><Relationship Id="rId195" Type="http://schemas.openxmlformats.org/officeDocument/2006/relationships/hyperlink" Target="http://www.seace.gob.pe/mon/docs/procesos/2011/020008/1038918731rad81198.doc" TargetMode="External" /><Relationship Id="rId196" Type="http://schemas.openxmlformats.org/officeDocument/2006/relationships/hyperlink" Target="http://www.seace.gob.pe/mon/docs/procesos/2011/020008/1038918731rad81198.doc" TargetMode="External" /><Relationship Id="rId197" Type="http://schemas.openxmlformats.org/officeDocument/2006/relationships/hyperlink" Target="http://www.seace.gob.pe/mon/docs/procesos/2011/020008/1038918731rad81198.doc" TargetMode="External" /><Relationship Id="rId198" Type="http://schemas.openxmlformats.org/officeDocument/2006/relationships/hyperlink" Target="http://www.seace.gob.pe/mon/docs/procesos/2011/020008/1038918731rad81198.doc" TargetMode="External" /><Relationship Id="rId199" Type="http://schemas.openxmlformats.org/officeDocument/2006/relationships/hyperlink" Target="http://www.seace.gob.pe/mon/docs/procesos/2011/020008/1038918731rad81198.doc" TargetMode="External" /><Relationship Id="rId200" Type="http://schemas.openxmlformats.org/officeDocument/2006/relationships/hyperlink" Target="http://www.seace.gob.pe/mon/docs/procesos/2011/020008/1038918731rad81198.doc" TargetMode="External" /><Relationship Id="rId201" Type="http://schemas.openxmlformats.org/officeDocument/2006/relationships/hyperlink" Target="http://www.seace.gob.pe/mon/docs/procesos/2011/020008/1038918731rad81198.doc" TargetMode="External" /><Relationship Id="rId202" Type="http://schemas.openxmlformats.org/officeDocument/2006/relationships/hyperlink" Target="http://www.seace.gob.pe/mon/docs/procesos/2011/020008/1038918731rad81198.doc" TargetMode="External" /><Relationship Id="rId203" Type="http://schemas.openxmlformats.org/officeDocument/2006/relationships/hyperlink" Target="http://www.seace.gob.pe/mon/docs/procesos/2011/020008/1038918731rad81198.doc" TargetMode="External" /><Relationship Id="rId204" Type="http://schemas.openxmlformats.org/officeDocument/2006/relationships/hyperlink" Target="http://www.seace.gob.pe/mon/docs/procesos/2011/020008/1038918731rad81198.doc" TargetMode="External" /><Relationship Id="rId205" Type="http://schemas.openxmlformats.org/officeDocument/2006/relationships/hyperlink" Target="http://www.seace.gob.pe/mon/docs/procesos/2011/020008/1038918731rad81198.doc" TargetMode="External" /><Relationship Id="rId206" Type="http://schemas.openxmlformats.org/officeDocument/2006/relationships/hyperlink" Target="http://www.seace.gob.pe/mon/docs/procesos/2011/020008/1038918731rad81198.doc" TargetMode="External" /><Relationship Id="rId207" Type="http://schemas.openxmlformats.org/officeDocument/2006/relationships/hyperlink" Target="http://www.seace.gob.pe/mon/docs/procesos/2011/020008/1038918731rad81198.doc" TargetMode="External" /><Relationship Id="rId208" Type="http://schemas.openxmlformats.org/officeDocument/2006/relationships/hyperlink" Target="http://www.seace.gob.pe/mon/docs/procesos/2011/020008/1038918731rad81198.doc" TargetMode="External" /><Relationship Id="rId209" Type="http://schemas.openxmlformats.org/officeDocument/2006/relationships/hyperlink" Target="http://www.seace.gob.pe/mon/docs/procesos/2011/020008/1038918731rad81198.doc" TargetMode="External" /><Relationship Id="rId210" Type="http://schemas.openxmlformats.org/officeDocument/2006/relationships/hyperlink" Target="http://www.seace.gob.pe/mon/docs/procesos/2011/020008/1038918731rad81198.doc" TargetMode="External" /><Relationship Id="rId211" Type="http://schemas.openxmlformats.org/officeDocument/2006/relationships/hyperlink" Target="http://www.seace.gob.pe/mon/docs/procesos/2011/020008/1038918731rad81198.doc" TargetMode="External" /><Relationship Id="rId212" Type="http://schemas.openxmlformats.org/officeDocument/2006/relationships/hyperlink" Target="http://www.seace.gob.pe/mon/docs/procesos/2011/020008/1038918731rad81198.doc" TargetMode="External" /><Relationship Id="rId213" Type="http://schemas.openxmlformats.org/officeDocument/2006/relationships/hyperlink" Target="http://www.seace.gob.pe/mon/docs/procesos/2011/020008/1038918731rad81198.doc" TargetMode="External" /><Relationship Id="rId214" Type="http://schemas.openxmlformats.org/officeDocument/2006/relationships/hyperlink" Target="http://www.seace.gob.pe/mon/docs/procesos/2011/020008/1038918731rad81198.doc" TargetMode="External" /><Relationship Id="rId215" Type="http://schemas.openxmlformats.org/officeDocument/2006/relationships/hyperlink" Target="http://www.seace.gob.pe/mon/docs/procesos/2011/020008/1038918731rad81198.doc" TargetMode="External" /><Relationship Id="rId216" Type="http://schemas.openxmlformats.org/officeDocument/2006/relationships/hyperlink" Target="http://www.seace.gob.pe/mon/docs/procesos/2011/020008/1038918731rad81198.doc" TargetMode="External" /><Relationship Id="rId217" Type="http://schemas.openxmlformats.org/officeDocument/2006/relationships/hyperlink" Target="http://www.seace.gob.pe/mon/docs/procesos/2011/020008/1038918731rad81198.doc" TargetMode="External" /><Relationship Id="rId218" Type="http://schemas.openxmlformats.org/officeDocument/2006/relationships/hyperlink" Target="http://www.seace.gob.pe/mon/docs/procesos/2011/020008/1038918731rad81198.doc" TargetMode="External" /><Relationship Id="rId219" Type="http://schemas.openxmlformats.org/officeDocument/2006/relationships/hyperlink" Target="http://www.seace.gob.pe/mon/docs/procesos/2011/020008/1038918731rad81198.doc" TargetMode="External" /><Relationship Id="rId220" Type="http://schemas.openxmlformats.org/officeDocument/2006/relationships/hyperlink" Target="http://www.seace.gob.pe/mon/docs/procesos/2011/020008/1038918731rad81198.doc" TargetMode="External" /><Relationship Id="rId221" Type="http://schemas.openxmlformats.org/officeDocument/2006/relationships/hyperlink" Target="http://www.seace.gob.pe/mon/docs/procesos/2011/020008/1038918731rad81198.doc" TargetMode="External" /><Relationship Id="rId222" Type="http://schemas.openxmlformats.org/officeDocument/2006/relationships/hyperlink" Target="http://www.seace.gob.pe/mon/docs/procesos/2011/020008/1038918731rad81198.doc" TargetMode="External" /><Relationship Id="rId223" Type="http://schemas.openxmlformats.org/officeDocument/2006/relationships/hyperlink" Target="http://www.seace.gob.pe/mon/docs/procesos/2011/020008/1038918731rad81198.doc" TargetMode="External" /><Relationship Id="rId224" Type="http://schemas.openxmlformats.org/officeDocument/2006/relationships/hyperlink" Target="http://www.seace.gob.pe/mon/docs/procesos/2011/020008/1038918731rad81198.doc" TargetMode="External" /><Relationship Id="rId225" Type="http://schemas.openxmlformats.org/officeDocument/2006/relationships/hyperlink" Target="http://www.seace.gob.pe/mon/docs/procesos/2011/020008/1038918731rad81198.doc" TargetMode="External" /><Relationship Id="rId226" Type="http://schemas.openxmlformats.org/officeDocument/2006/relationships/hyperlink" Target="http://www.seace.gob.pe/mon/docs/procesos/2011/020008/1038918731rad81198.doc" TargetMode="External" /><Relationship Id="rId227" Type="http://schemas.openxmlformats.org/officeDocument/2006/relationships/hyperlink" Target="http://www.seace.gob.pe/mon/docs/procesos/2011/020008/1038918731rad81198.doc" TargetMode="External" /><Relationship Id="rId228" Type="http://schemas.openxmlformats.org/officeDocument/2006/relationships/hyperlink" Target="http://www.seace.gob.pe/mon/docs/procesos/2011/020008/1038918731rad81198.doc" TargetMode="External" /><Relationship Id="rId229" Type="http://schemas.openxmlformats.org/officeDocument/2006/relationships/hyperlink" Target="http://www.seace.gob.pe/mon/docs/procesos/2011/020008/1038918731rad81198.doc" TargetMode="External" /><Relationship Id="rId230" Type="http://schemas.openxmlformats.org/officeDocument/2006/relationships/hyperlink" Target="http://www.seace.gob.pe/mon/docs/procesos/2011/020008/1038918731rad81198.doc" TargetMode="External" /><Relationship Id="rId231" Type="http://schemas.openxmlformats.org/officeDocument/2006/relationships/hyperlink" Target="http://www.seace.gob.pe/mon/docs/procesos/2011/020008/1038918731rad81198.doc" TargetMode="External" /><Relationship Id="rId232" Type="http://schemas.openxmlformats.org/officeDocument/2006/relationships/hyperlink" Target="http://www.seace.gob.pe/mon/docs/procesos/2011/020008/1038918731rad81198.doc" TargetMode="External" /><Relationship Id="rId233" Type="http://schemas.openxmlformats.org/officeDocument/2006/relationships/hyperlink" Target="http://www.seace.gob.pe/mon/docs/procesos/2011/020008/1038918731rad81198.doc" TargetMode="External" /><Relationship Id="rId234" Type="http://schemas.openxmlformats.org/officeDocument/2006/relationships/hyperlink" Target="http://www.seace.gob.pe/mon/docs/procesos/2011/020008/1038918731rad81198.doc" TargetMode="External" /><Relationship Id="rId235" Type="http://schemas.openxmlformats.org/officeDocument/2006/relationships/hyperlink" Target="http://www.seace.gob.pe/mon/docs/procesos/2011/020008/1038918731rad81198.doc" TargetMode="External" /><Relationship Id="rId236" Type="http://schemas.openxmlformats.org/officeDocument/2006/relationships/hyperlink" Target="http://www.seace.gob.pe/mon/docs/procesos/2011/020008/1038918731rad81198.doc" TargetMode="External" /><Relationship Id="rId237" Type="http://schemas.openxmlformats.org/officeDocument/2006/relationships/hyperlink" Target="http://www.seace.gob.pe/mon/docs/procesos/2011/020008/1038918731rad81198.doc" TargetMode="External" /><Relationship Id="rId238" Type="http://schemas.openxmlformats.org/officeDocument/2006/relationships/hyperlink" Target="http://www.seace.gob.pe/mon/docs/procesos/2011/020008/1038918731rad81198.doc" TargetMode="External" /><Relationship Id="rId239" Type="http://schemas.openxmlformats.org/officeDocument/2006/relationships/hyperlink" Target="http://www.seace.gob.pe/mon/docs/procesos/2011/020008/1038918731rad81198.doc" TargetMode="External" /><Relationship Id="rId240" Type="http://schemas.openxmlformats.org/officeDocument/2006/relationships/hyperlink" Target="http://www.seace.gob.pe/mon/docs/procesos/2011/020008/1038918731rad81198.doc" TargetMode="External" /><Relationship Id="rId241" Type="http://schemas.openxmlformats.org/officeDocument/2006/relationships/hyperlink" Target="http://www.seace.gob.pe/mon/docs/procesos/2011/020008/1038918731rad81198.doc" TargetMode="External" /><Relationship Id="rId242" Type="http://schemas.openxmlformats.org/officeDocument/2006/relationships/hyperlink" Target="http://www.seace.gob.pe/mon/docs/procesos/2011/020008/1038918731rad81198.doc" TargetMode="External" /><Relationship Id="rId243" Type="http://schemas.openxmlformats.org/officeDocument/2006/relationships/hyperlink" Target="http://www.seace.gob.pe/mon/docs/procesos/2011/020008/1038918731rad81198.doc" TargetMode="External" /><Relationship Id="rId244" Type="http://schemas.openxmlformats.org/officeDocument/2006/relationships/hyperlink" Target="http://www.seace.gob.pe/mon/docs/procesos/2011/020008/1038918731rad81198.doc" TargetMode="External" /><Relationship Id="rId245" Type="http://schemas.openxmlformats.org/officeDocument/2006/relationships/hyperlink" Target="http://www.seace.gob.pe/mon/docs/procesos/2011/020008/1038918731rad81198.doc" TargetMode="External" /><Relationship Id="rId246" Type="http://schemas.openxmlformats.org/officeDocument/2006/relationships/hyperlink" Target="http://www.seace.gob.pe/mon/docs/procesos/2011/020008/1038918731rad81198.doc" TargetMode="External" /><Relationship Id="rId247" Type="http://schemas.openxmlformats.org/officeDocument/2006/relationships/hyperlink" Target="http://www.seace.gob.pe/mon/docs/procesos/2011/020008/1038918731rad81198.doc" TargetMode="External" /><Relationship Id="rId248" Type="http://schemas.openxmlformats.org/officeDocument/2006/relationships/hyperlink" Target="http://www.seace.gob.pe/mon/docs/procesos/2011/020008/1038918731rad81198.doc" TargetMode="External" /><Relationship Id="rId249" Type="http://schemas.openxmlformats.org/officeDocument/2006/relationships/hyperlink" Target="http://www.seace.gob.pe/mon/docs/procesos/2011/020008/1038918731rad81198.doc" TargetMode="External" /><Relationship Id="rId250" Type="http://schemas.openxmlformats.org/officeDocument/2006/relationships/hyperlink" Target="http://www.seace.gob.pe/mon/docs/procesos/2011/020008/1038918731rad81198.doc" TargetMode="External" /><Relationship Id="rId251" Type="http://schemas.openxmlformats.org/officeDocument/2006/relationships/hyperlink" Target="http://www.seace.gob.pe/mon/docs/procesos/2011/020008/1038918731rad81198.doc" TargetMode="External" /><Relationship Id="rId252" Type="http://schemas.openxmlformats.org/officeDocument/2006/relationships/hyperlink" Target="http://www.seace.gob.pe/mon/docs/procesos/2011/020008/1038918731rad81198.doc" TargetMode="External" /><Relationship Id="rId253" Type="http://schemas.openxmlformats.org/officeDocument/2006/relationships/hyperlink" Target="http://www.seace.gob.pe/mon/docs/procesos/2011/020008/1038918731rad81198.doc" TargetMode="External" /><Relationship Id="rId254" Type="http://schemas.openxmlformats.org/officeDocument/2006/relationships/hyperlink" Target="http://www.seace.gob.pe/mon/docs/procesos/2011/020008/1038918731rad81198.doc" TargetMode="External" /><Relationship Id="rId255" Type="http://schemas.openxmlformats.org/officeDocument/2006/relationships/hyperlink" Target="http://www.seace.gob.pe/mon/docs/procesos/2011/020008/1038918731rad81198.doc" TargetMode="External" /><Relationship Id="rId256" Type="http://schemas.openxmlformats.org/officeDocument/2006/relationships/hyperlink" Target="http://www.seace.gob.pe/mon/docs/procesos/2011/020008/1038918731rad81198.doc" TargetMode="External" /><Relationship Id="rId257" Type="http://schemas.openxmlformats.org/officeDocument/2006/relationships/hyperlink" Target="http://www.seace.gob.pe/mon/docs/procesos/2011/020008/1038918731rad81198.doc" TargetMode="External" /><Relationship Id="rId258" Type="http://schemas.openxmlformats.org/officeDocument/2006/relationships/hyperlink" Target="http://www.seace.gob.pe/mon/docs/procesos/2011/020008/1038918731rad81198.doc" TargetMode="External" /><Relationship Id="rId259" Type="http://schemas.openxmlformats.org/officeDocument/2006/relationships/hyperlink" Target="http://www.seace.gob.pe/mon/docs/procesos/2011/020008/1038918731rad81198.doc" TargetMode="External" /><Relationship Id="rId260" Type="http://schemas.openxmlformats.org/officeDocument/2006/relationships/hyperlink" Target="http://www.seace.gob.pe/mon/docs/procesos/2011/020008/1038918731rad81198.doc" TargetMode="External" /><Relationship Id="rId261" Type="http://schemas.openxmlformats.org/officeDocument/2006/relationships/hyperlink" Target="http://www.seace.gob.pe/mon/docs/procesos/2011/020008/1038918731rad81198.doc" TargetMode="External" /><Relationship Id="rId262" Type="http://schemas.openxmlformats.org/officeDocument/2006/relationships/hyperlink" Target="http://www.seace.gob.pe/mon/docs/procesos/2011/020008/1038918731rad81198.doc" TargetMode="External" /><Relationship Id="rId263" Type="http://schemas.openxmlformats.org/officeDocument/2006/relationships/hyperlink" Target="http://www.seace.gob.pe/mon/docs/procesos/2011/020008/1038918731rad81198.doc" TargetMode="External" /><Relationship Id="rId264" Type="http://schemas.openxmlformats.org/officeDocument/2006/relationships/hyperlink" Target="http://www.seace.gob.pe/mon/docs/procesos/2011/020008/1038918731rad81198.doc" TargetMode="External" /><Relationship Id="rId265" Type="http://schemas.openxmlformats.org/officeDocument/2006/relationships/hyperlink" Target="http://www.seace.gob.pe/mon/docs/procesos/2011/020008/1038918731rad81198.doc" TargetMode="External" /><Relationship Id="rId266" Type="http://schemas.openxmlformats.org/officeDocument/2006/relationships/hyperlink" Target="http://www.seace.gob.pe/mon/docs/procesos/2011/020008/1038918731rad81198.doc" TargetMode="External" /><Relationship Id="rId267" Type="http://schemas.openxmlformats.org/officeDocument/2006/relationships/hyperlink" Target="http://www.seace.gob.pe/mon/docs/procesos/2011/020008/1038918731rad81198.doc" TargetMode="External" /><Relationship Id="rId268" Type="http://schemas.openxmlformats.org/officeDocument/2006/relationships/hyperlink" Target="http://www.seace.gob.pe/mon/docs/procesos/2011/020008/1038918731rad81198.doc" TargetMode="External" /><Relationship Id="rId269" Type="http://schemas.openxmlformats.org/officeDocument/2006/relationships/hyperlink" Target="http://www.seace.gob.pe/mon/docs/procesos/2011/020008/1038918731rad81198.doc" TargetMode="External" /><Relationship Id="rId270" Type="http://schemas.openxmlformats.org/officeDocument/2006/relationships/hyperlink" Target="http://www.seace.gob.pe/mon/docs/procesos/2011/020008/1038918731rad81198.doc" TargetMode="External" /><Relationship Id="rId271" Type="http://schemas.openxmlformats.org/officeDocument/2006/relationships/hyperlink" Target="http://www.seace.gob.pe/mon/docs/procesos/2011/020008/1038918731rad81198.doc" TargetMode="External" /><Relationship Id="rId272" Type="http://schemas.openxmlformats.org/officeDocument/2006/relationships/hyperlink" Target="http://www.seace.gob.pe/mon/docs/procesos/2011/020008/1038918731rad81198.doc" TargetMode="External" /><Relationship Id="rId273" Type="http://schemas.openxmlformats.org/officeDocument/2006/relationships/hyperlink" Target="http://www.seace.gob.pe/mon/docs/procesos/2011/020008/1038918731rad81198.doc" TargetMode="External" /><Relationship Id="rId274" Type="http://schemas.openxmlformats.org/officeDocument/2006/relationships/hyperlink" Target="http://www.seace.gob.pe/mon/docs/procesos/2011/020008/1038918731rad81198.doc" TargetMode="External" /><Relationship Id="rId275" Type="http://schemas.openxmlformats.org/officeDocument/2006/relationships/hyperlink" Target="http://www.seace.gob.pe/mon/docs/procesos/2011/020008/1038918731rad81198.doc" TargetMode="External" /><Relationship Id="rId276" Type="http://schemas.openxmlformats.org/officeDocument/2006/relationships/hyperlink" Target="http://www.seace.gob.pe/mon/docs/procesos/2011/020008/1038918731rad81198.doc" TargetMode="External" /><Relationship Id="rId277" Type="http://schemas.openxmlformats.org/officeDocument/2006/relationships/hyperlink" Target="http://www.seace.gob.pe/mon/docs/procesos/2011/020008/1038918731rad81198.doc" TargetMode="External" /><Relationship Id="rId278" Type="http://schemas.openxmlformats.org/officeDocument/2006/relationships/hyperlink" Target="http://www.seace.gob.pe/mon/docs/procesos/2011/020008/1038918731rad81198.doc" TargetMode="External" /><Relationship Id="rId279" Type="http://schemas.openxmlformats.org/officeDocument/2006/relationships/hyperlink" Target="http://www.seace.gob.pe/mon/docs/procesos/2011/020008/1038918731rad81198.doc" TargetMode="External" /><Relationship Id="rId280" Type="http://schemas.openxmlformats.org/officeDocument/2006/relationships/hyperlink" Target="http://www.seace.gob.pe/mon/docs/procesos/2011/020008/1038918731rad81198.doc" TargetMode="External" /><Relationship Id="rId281" Type="http://schemas.openxmlformats.org/officeDocument/2006/relationships/hyperlink" Target="http://www.seace.gob.pe/mon/docs/procesos/2011/020008/1038918731rad81198.doc" TargetMode="External" /><Relationship Id="rId282" Type="http://schemas.openxmlformats.org/officeDocument/2006/relationships/hyperlink" Target="http://www.seace.gob.pe/mon/docs/procesos/2011/020008/1038918731rad81198.doc" TargetMode="External" /><Relationship Id="rId283" Type="http://schemas.openxmlformats.org/officeDocument/2006/relationships/hyperlink" Target="http://www.seace.gob.pe/mon/docs/procesos/2011/020008/1038918731rad81198.doc" TargetMode="External" /><Relationship Id="rId284" Type="http://schemas.openxmlformats.org/officeDocument/2006/relationships/hyperlink" Target="http://www.seace.gob.pe/mon/docs/procesos/2011/020008/1038918731rad81198.doc" TargetMode="External" /><Relationship Id="rId285" Type="http://schemas.openxmlformats.org/officeDocument/2006/relationships/hyperlink" Target="http://www.seace.gob.pe/mon/docs/procesos/2011/020008/1038918731rad81198.doc" TargetMode="External" /><Relationship Id="rId286" Type="http://schemas.openxmlformats.org/officeDocument/2006/relationships/hyperlink" Target="http://www.seace.gob.pe/mon/docs/procesos/2011/020008/1038918731rad81198.doc" TargetMode="External" /><Relationship Id="rId287" Type="http://schemas.openxmlformats.org/officeDocument/2006/relationships/hyperlink" Target="http://www.seace.gob.pe/mon/docs/procesos/2011/020008/1038918731rad81198.doc" TargetMode="External" /><Relationship Id="rId288" Type="http://schemas.openxmlformats.org/officeDocument/2006/relationships/hyperlink" Target="http://www.seace.gob.pe/mon/docs/procesos/2011/020008/1038918731rad81198.doc" TargetMode="External" /><Relationship Id="rId289" Type="http://schemas.openxmlformats.org/officeDocument/2006/relationships/hyperlink" Target="http://www.seace.gob.pe/mon/docs/procesos/2011/020008/1038918731rad81198.doc" TargetMode="External" /><Relationship Id="rId290" Type="http://schemas.openxmlformats.org/officeDocument/2006/relationships/hyperlink" Target="http://www.seace.gob.pe/mon/docs/procesos/2011/020008/1038918731rad81198.doc" TargetMode="External" /><Relationship Id="rId291" Type="http://schemas.openxmlformats.org/officeDocument/2006/relationships/hyperlink" Target="http://www.seace.gob.pe/mon/docs/procesos/2011/020008/1038918731rad81198.doc"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0</xdr:rowOff>
    </xdr:from>
    <xdr:ext cx="9525" cy="95250"/>
    <xdr:sp>
      <xdr:nvSpPr>
        <xdr:cNvPr id="1" name="Picture 3" descr="http://www.cofide.com.pe/iconos/pixel.gif"/>
        <xdr:cNvSpPr>
          <a:spLocks noChangeAspect="1"/>
        </xdr:cNvSpPr>
      </xdr:nvSpPr>
      <xdr:spPr>
        <a:xfrm>
          <a:off x="485775" y="523875"/>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38100" cy="38100"/>
    <xdr:sp>
      <xdr:nvSpPr>
        <xdr:cNvPr id="2" name="Picture 4" descr="http://www.cofide.com.pe/iconos/bulletrojo.gif"/>
        <xdr:cNvSpPr>
          <a:spLocks noChangeAspect="1"/>
        </xdr:cNvSpPr>
      </xdr:nvSpPr>
      <xdr:spPr>
        <a:xfrm>
          <a:off x="485775" y="523875"/>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304800"/>
    <xdr:sp>
      <xdr:nvSpPr>
        <xdr:cNvPr id="3" name="Picture 25" descr="http://www.seace.gob.pe/images/icon_word.jpg">
          <a:hlinkClick r:id="rId1"/>
        </xdr:cNvPr>
        <xdr:cNvSpPr>
          <a:spLocks noChangeAspect="1"/>
        </xdr:cNvSpPr>
      </xdr:nvSpPr>
      <xdr:spPr>
        <a:xfrm>
          <a:off x="485775" y="376237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304800"/>
    <xdr:sp>
      <xdr:nvSpPr>
        <xdr:cNvPr id="4" name="Picture 26" descr="http://www.seace.gob.pe/images/icon_excel.jpg">
          <a:hlinkClick r:id="rId2"/>
        </xdr:cNvPr>
        <xdr:cNvSpPr>
          <a:spLocks noChangeAspect="1"/>
        </xdr:cNvSpPr>
      </xdr:nvSpPr>
      <xdr:spPr>
        <a:xfrm>
          <a:off x="485775" y="376237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304800"/>
    <xdr:sp>
      <xdr:nvSpPr>
        <xdr:cNvPr id="5" name="Picture 25" descr="http://www.seace.gob.pe/images/icon_word.jpg">
          <a:hlinkClick r:id="rId3"/>
        </xdr:cNvPr>
        <xdr:cNvSpPr>
          <a:spLocks noChangeAspect="1"/>
        </xdr:cNvSpPr>
      </xdr:nvSpPr>
      <xdr:spPr>
        <a:xfrm>
          <a:off x="485775" y="376237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304800"/>
    <xdr:sp>
      <xdr:nvSpPr>
        <xdr:cNvPr id="6" name="Picture 26" descr="http://www.seace.gob.pe/images/icon_excel.jpg">
          <a:hlinkClick r:id="rId4"/>
        </xdr:cNvPr>
        <xdr:cNvSpPr>
          <a:spLocks noChangeAspect="1"/>
        </xdr:cNvSpPr>
      </xdr:nvSpPr>
      <xdr:spPr>
        <a:xfrm>
          <a:off x="485775" y="376237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304800"/>
    <xdr:sp>
      <xdr:nvSpPr>
        <xdr:cNvPr id="7" name="Picture 25" descr="http://www.seace.gob.pe/images/icon_word.jpg">
          <a:hlinkClick r:id="rId5"/>
        </xdr:cNvPr>
        <xdr:cNvSpPr>
          <a:spLocks noChangeAspect="1"/>
        </xdr:cNvSpPr>
      </xdr:nvSpPr>
      <xdr:spPr>
        <a:xfrm>
          <a:off x="485775" y="376237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304800"/>
    <xdr:sp>
      <xdr:nvSpPr>
        <xdr:cNvPr id="8" name="Picture 26" descr="http://www.seace.gob.pe/images/icon_excel.jpg">
          <a:hlinkClick r:id="rId6"/>
        </xdr:cNvPr>
        <xdr:cNvSpPr>
          <a:spLocks noChangeAspect="1"/>
        </xdr:cNvSpPr>
      </xdr:nvSpPr>
      <xdr:spPr>
        <a:xfrm>
          <a:off x="485775" y="376237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304800"/>
    <xdr:sp>
      <xdr:nvSpPr>
        <xdr:cNvPr id="9" name="Picture 25" descr="http://www.seace.gob.pe/images/icon_word.jpg">
          <a:hlinkClick r:id="rId7"/>
        </xdr:cNvPr>
        <xdr:cNvSpPr>
          <a:spLocks noChangeAspect="1"/>
        </xdr:cNvSpPr>
      </xdr:nvSpPr>
      <xdr:spPr>
        <a:xfrm>
          <a:off x="485775" y="376237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9525" cy="95250"/>
    <xdr:sp>
      <xdr:nvSpPr>
        <xdr:cNvPr id="10" name="Picture 3" descr="http://www.cofide.com.pe/iconos/pixel.gif"/>
        <xdr:cNvSpPr>
          <a:spLocks noChangeAspect="1"/>
        </xdr:cNvSpPr>
      </xdr:nvSpPr>
      <xdr:spPr>
        <a:xfrm>
          <a:off x="485775" y="523875"/>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38100" cy="38100"/>
    <xdr:sp>
      <xdr:nvSpPr>
        <xdr:cNvPr id="11" name="Picture 4" descr="http://www.cofide.com.pe/iconos/bulletrojo.gif"/>
        <xdr:cNvSpPr>
          <a:spLocks noChangeAspect="1"/>
        </xdr:cNvSpPr>
      </xdr:nvSpPr>
      <xdr:spPr>
        <a:xfrm>
          <a:off x="485775" y="523875"/>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9525" cy="95250"/>
    <xdr:sp>
      <xdr:nvSpPr>
        <xdr:cNvPr id="12" name="Picture 3" descr="http://www.cofide.com.pe/iconos/pixel.gif"/>
        <xdr:cNvSpPr>
          <a:spLocks noChangeAspect="1"/>
        </xdr:cNvSpPr>
      </xdr:nvSpPr>
      <xdr:spPr>
        <a:xfrm>
          <a:off x="485775" y="523875"/>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38100" cy="38100"/>
    <xdr:sp>
      <xdr:nvSpPr>
        <xdr:cNvPr id="13" name="Picture 4" descr="http://www.cofide.com.pe/iconos/bulletrojo.gif"/>
        <xdr:cNvSpPr>
          <a:spLocks noChangeAspect="1"/>
        </xdr:cNvSpPr>
      </xdr:nvSpPr>
      <xdr:spPr>
        <a:xfrm>
          <a:off x="485775" y="523875"/>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38100" cy="304800"/>
    <xdr:sp>
      <xdr:nvSpPr>
        <xdr:cNvPr id="14" name="Picture 25" descr="http://www.seace.gob.pe/images/icon_word.jpg">
          <a:hlinkClick r:id="rId8"/>
        </xdr:cNvPr>
        <xdr:cNvSpPr>
          <a:spLocks noChangeAspect="1"/>
        </xdr:cNvSpPr>
      </xdr:nvSpPr>
      <xdr:spPr>
        <a:xfrm>
          <a:off x="485775" y="345757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38100" cy="304800"/>
    <xdr:sp>
      <xdr:nvSpPr>
        <xdr:cNvPr id="15" name="Picture 26" descr="http://www.seace.gob.pe/images/icon_excel.jpg">
          <a:hlinkClick r:id="rId9"/>
        </xdr:cNvPr>
        <xdr:cNvSpPr>
          <a:spLocks noChangeAspect="1"/>
        </xdr:cNvSpPr>
      </xdr:nvSpPr>
      <xdr:spPr>
        <a:xfrm>
          <a:off x="485775" y="345757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38100" cy="304800"/>
    <xdr:sp>
      <xdr:nvSpPr>
        <xdr:cNvPr id="16" name="Picture 25" descr="http://www.seace.gob.pe/images/icon_word.jpg">
          <a:hlinkClick r:id="rId10"/>
        </xdr:cNvPr>
        <xdr:cNvSpPr>
          <a:spLocks noChangeAspect="1"/>
        </xdr:cNvSpPr>
      </xdr:nvSpPr>
      <xdr:spPr>
        <a:xfrm>
          <a:off x="485775" y="345757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38100" cy="161925"/>
    <xdr:sp>
      <xdr:nvSpPr>
        <xdr:cNvPr id="17" name="Picture 25" descr="http://www.seace.gob.pe/images/icon_word.jpg">
          <a:hlinkClick r:id="rId11"/>
        </xdr:cNvPr>
        <xdr:cNvSpPr>
          <a:spLocks noChangeAspect="1"/>
        </xdr:cNvSpPr>
      </xdr:nvSpPr>
      <xdr:spPr>
        <a:xfrm>
          <a:off x="485775" y="18764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38100" cy="161925"/>
    <xdr:sp>
      <xdr:nvSpPr>
        <xdr:cNvPr id="18" name="Picture 25" descr="http://www.seace.gob.pe/images/icon_word.jpg">
          <a:hlinkClick r:id="rId12"/>
        </xdr:cNvPr>
        <xdr:cNvSpPr>
          <a:spLocks noChangeAspect="1"/>
        </xdr:cNvSpPr>
      </xdr:nvSpPr>
      <xdr:spPr>
        <a:xfrm>
          <a:off x="485775" y="18764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9525" cy="95250"/>
    <xdr:sp>
      <xdr:nvSpPr>
        <xdr:cNvPr id="19" name="Picture 3" descr="http://www.cofide.com.pe/iconos/pixel.gif"/>
        <xdr:cNvSpPr>
          <a:spLocks noChangeAspect="1"/>
        </xdr:cNvSpPr>
      </xdr:nvSpPr>
      <xdr:spPr>
        <a:xfrm>
          <a:off x="485775" y="895350"/>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9525" cy="95250"/>
    <xdr:sp>
      <xdr:nvSpPr>
        <xdr:cNvPr id="20" name="Picture 3" descr="http://www.cofide.com.pe/iconos/pixel.gif"/>
        <xdr:cNvSpPr>
          <a:spLocks noChangeAspect="1"/>
        </xdr:cNvSpPr>
      </xdr:nvSpPr>
      <xdr:spPr>
        <a:xfrm>
          <a:off x="485775" y="895350"/>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9525" cy="95250"/>
    <xdr:sp>
      <xdr:nvSpPr>
        <xdr:cNvPr id="21" name="Picture 3" descr="http://www.cofide.com.pe/iconos/pixel.gif"/>
        <xdr:cNvSpPr>
          <a:spLocks noChangeAspect="1"/>
        </xdr:cNvSpPr>
      </xdr:nvSpPr>
      <xdr:spPr>
        <a:xfrm>
          <a:off x="485775" y="895350"/>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xdr:row>
      <xdr:rowOff>0</xdr:rowOff>
    </xdr:from>
    <xdr:ext cx="38100" cy="304800"/>
    <xdr:sp>
      <xdr:nvSpPr>
        <xdr:cNvPr id="22" name="Picture 25" descr="http://www.seace.gob.pe/images/icon_word.jpg">
          <a:hlinkClick r:id="rId13"/>
        </xdr:cNvPr>
        <xdr:cNvSpPr>
          <a:spLocks noChangeAspect="1"/>
        </xdr:cNvSpPr>
      </xdr:nvSpPr>
      <xdr:spPr>
        <a:xfrm>
          <a:off x="485775" y="406717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xdr:row>
      <xdr:rowOff>0</xdr:rowOff>
    </xdr:from>
    <xdr:ext cx="38100" cy="304800"/>
    <xdr:sp>
      <xdr:nvSpPr>
        <xdr:cNvPr id="23" name="Picture 25" descr="http://www.seace.gob.pe/images/icon_word.jpg">
          <a:hlinkClick r:id="rId14"/>
        </xdr:cNvPr>
        <xdr:cNvSpPr>
          <a:spLocks noChangeAspect="1"/>
        </xdr:cNvSpPr>
      </xdr:nvSpPr>
      <xdr:spPr>
        <a:xfrm>
          <a:off x="485775" y="406717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xdr:row>
      <xdr:rowOff>0</xdr:rowOff>
    </xdr:from>
    <xdr:ext cx="38100" cy="161925"/>
    <xdr:sp>
      <xdr:nvSpPr>
        <xdr:cNvPr id="24" name="Picture 25" descr="http://www.seace.gob.pe/images/icon_word.jpg">
          <a:hlinkClick r:id="rId15"/>
        </xdr:cNvPr>
        <xdr:cNvSpPr>
          <a:spLocks noChangeAspect="1"/>
        </xdr:cNvSpPr>
      </xdr:nvSpPr>
      <xdr:spPr>
        <a:xfrm>
          <a:off x="485775" y="13811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xdr:row>
      <xdr:rowOff>0</xdr:rowOff>
    </xdr:from>
    <xdr:ext cx="38100" cy="161925"/>
    <xdr:sp>
      <xdr:nvSpPr>
        <xdr:cNvPr id="25" name="Picture 25" descr="http://www.seace.gob.pe/images/icon_word.jpg">
          <a:hlinkClick r:id="rId16"/>
        </xdr:cNvPr>
        <xdr:cNvSpPr>
          <a:spLocks noChangeAspect="1"/>
        </xdr:cNvSpPr>
      </xdr:nvSpPr>
      <xdr:spPr>
        <a:xfrm>
          <a:off x="485775" y="13811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xdr:row>
      <xdr:rowOff>0</xdr:rowOff>
    </xdr:from>
    <xdr:ext cx="38100" cy="161925"/>
    <xdr:sp>
      <xdr:nvSpPr>
        <xdr:cNvPr id="26" name="Picture 25" descr="http://www.seace.gob.pe/images/icon_word.jpg">
          <a:hlinkClick r:id="rId17"/>
        </xdr:cNvPr>
        <xdr:cNvSpPr>
          <a:spLocks noChangeAspect="1"/>
        </xdr:cNvSpPr>
      </xdr:nvSpPr>
      <xdr:spPr>
        <a:xfrm>
          <a:off x="485775" y="63531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xdr:row>
      <xdr:rowOff>0</xdr:rowOff>
    </xdr:from>
    <xdr:ext cx="38100" cy="161925"/>
    <xdr:sp>
      <xdr:nvSpPr>
        <xdr:cNvPr id="27" name="Picture 25" descr="http://www.seace.gob.pe/images/icon_word.jpg">
          <a:hlinkClick r:id="rId18"/>
        </xdr:cNvPr>
        <xdr:cNvSpPr>
          <a:spLocks noChangeAspect="1"/>
        </xdr:cNvSpPr>
      </xdr:nvSpPr>
      <xdr:spPr>
        <a:xfrm>
          <a:off x="485775" y="63531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xdr:row>
      <xdr:rowOff>0</xdr:rowOff>
    </xdr:from>
    <xdr:ext cx="38100" cy="304800"/>
    <xdr:sp>
      <xdr:nvSpPr>
        <xdr:cNvPr id="28" name="Picture 25" descr="http://www.seace.gob.pe/images/icon_word.jpg">
          <a:hlinkClick r:id="rId19"/>
        </xdr:cNvPr>
        <xdr:cNvSpPr>
          <a:spLocks noChangeAspect="1"/>
        </xdr:cNvSpPr>
      </xdr:nvSpPr>
      <xdr:spPr>
        <a:xfrm>
          <a:off x="485775" y="681037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xdr:row>
      <xdr:rowOff>0</xdr:rowOff>
    </xdr:from>
    <xdr:ext cx="38100" cy="304800"/>
    <xdr:sp>
      <xdr:nvSpPr>
        <xdr:cNvPr id="29" name="Picture 25" descr="http://www.seace.gob.pe/images/icon_word.jpg">
          <a:hlinkClick r:id="rId20"/>
        </xdr:cNvPr>
        <xdr:cNvSpPr>
          <a:spLocks noChangeAspect="1"/>
        </xdr:cNvSpPr>
      </xdr:nvSpPr>
      <xdr:spPr>
        <a:xfrm>
          <a:off x="485775" y="681037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38100" cy="161925"/>
    <xdr:sp>
      <xdr:nvSpPr>
        <xdr:cNvPr id="30" name="Picture 25" descr="http://www.seace.gob.pe/images/icon_word.jpg">
          <a:hlinkClick r:id="rId21"/>
        </xdr:cNvPr>
        <xdr:cNvSpPr>
          <a:spLocks noChangeAspect="1"/>
        </xdr:cNvSpPr>
      </xdr:nvSpPr>
      <xdr:spPr>
        <a:xfrm>
          <a:off x="485775" y="2457450"/>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38100" cy="161925"/>
    <xdr:sp>
      <xdr:nvSpPr>
        <xdr:cNvPr id="31" name="Picture 26" descr="http://www.seace.gob.pe/images/icon_excel.jpg">
          <a:hlinkClick r:id="rId22"/>
        </xdr:cNvPr>
        <xdr:cNvSpPr>
          <a:spLocks noChangeAspect="1"/>
        </xdr:cNvSpPr>
      </xdr:nvSpPr>
      <xdr:spPr>
        <a:xfrm>
          <a:off x="485775" y="2457450"/>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38100" cy="161925"/>
    <xdr:sp>
      <xdr:nvSpPr>
        <xdr:cNvPr id="32" name="Picture 25" descr="http://www.seace.gob.pe/images/icon_word.jpg">
          <a:hlinkClick r:id="rId23"/>
        </xdr:cNvPr>
        <xdr:cNvSpPr>
          <a:spLocks noChangeAspect="1"/>
        </xdr:cNvSpPr>
      </xdr:nvSpPr>
      <xdr:spPr>
        <a:xfrm>
          <a:off x="485775" y="2457450"/>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38100" cy="161925"/>
    <xdr:sp>
      <xdr:nvSpPr>
        <xdr:cNvPr id="33" name="Picture 26" descr="http://www.seace.gob.pe/images/icon_excel.jpg">
          <a:hlinkClick r:id="rId24"/>
        </xdr:cNvPr>
        <xdr:cNvSpPr>
          <a:spLocks noChangeAspect="1"/>
        </xdr:cNvSpPr>
      </xdr:nvSpPr>
      <xdr:spPr>
        <a:xfrm>
          <a:off x="485775" y="2457450"/>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38100" cy="161925"/>
    <xdr:sp>
      <xdr:nvSpPr>
        <xdr:cNvPr id="34" name="Picture 25" descr="http://www.seace.gob.pe/images/icon_word.jpg">
          <a:hlinkClick r:id="rId25"/>
        </xdr:cNvPr>
        <xdr:cNvSpPr>
          <a:spLocks noChangeAspect="1"/>
        </xdr:cNvSpPr>
      </xdr:nvSpPr>
      <xdr:spPr>
        <a:xfrm>
          <a:off x="485775" y="2457450"/>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xdr:row>
      <xdr:rowOff>0</xdr:rowOff>
    </xdr:from>
    <xdr:ext cx="38100" cy="161925"/>
    <xdr:sp>
      <xdr:nvSpPr>
        <xdr:cNvPr id="35" name="Picture 25" descr="http://www.seace.gob.pe/images/icon_word.jpg">
          <a:hlinkClick r:id="rId26"/>
        </xdr:cNvPr>
        <xdr:cNvSpPr>
          <a:spLocks noChangeAspect="1"/>
        </xdr:cNvSpPr>
      </xdr:nvSpPr>
      <xdr:spPr>
        <a:xfrm>
          <a:off x="485775" y="3124200"/>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xdr:row>
      <xdr:rowOff>0</xdr:rowOff>
    </xdr:from>
    <xdr:ext cx="38100" cy="161925"/>
    <xdr:sp>
      <xdr:nvSpPr>
        <xdr:cNvPr id="36" name="Picture 25" descr="http://www.seace.gob.pe/images/icon_word.jpg">
          <a:hlinkClick r:id="rId27"/>
        </xdr:cNvPr>
        <xdr:cNvSpPr>
          <a:spLocks noChangeAspect="1"/>
        </xdr:cNvSpPr>
      </xdr:nvSpPr>
      <xdr:spPr>
        <a:xfrm>
          <a:off x="485775" y="3124200"/>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38100" cy="161925"/>
    <xdr:sp>
      <xdr:nvSpPr>
        <xdr:cNvPr id="37" name="Picture 25" descr="http://www.seace.gob.pe/images/icon_word.jpg">
          <a:hlinkClick r:id="rId28"/>
        </xdr:cNvPr>
        <xdr:cNvSpPr>
          <a:spLocks noChangeAspect="1"/>
        </xdr:cNvSpPr>
      </xdr:nvSpPr>
      <xdr:spPr>
        <a:xfrm>
          <a:off x="485775" y="2457450"/>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38100" cy="161925"/>
    <xdr:sp>
      <xdr:nvSpPr>
        <xdr:cNvPr id="38" name="Picture 25" descr="http://www.seace.gob.pe/images/icon_word.jpg">
          <a:hlinkClick r:id="rId29"/>
        </xdr:cNvPr>
        <xdr:cNvSpPr>
          <a:spLocks noChangeAspect="1"/>
        </xdr:cNvSpPr>
      </xdr:nvSpPr>
      <xdr:spPr>
        <a:xfrm>
          <a:off x="485775" y="2457450"/>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304800"/>
    <xdr:sp>
      <xdr:nvSpPr>
        <xdr:cNvPr id="39" name="Picture 25" descr="http://www.seace.gob.pe/images/icon_word.jpg">
          <a:hlinkClick r:id="rId30"/>
        </xdr:cNvPr>
        <xdr:cNvSpPr>
          <a:spLocks noChangeAspect="1"/>
        </xdr:cNvSpPr>
      </xdr:nvSpPr>
      <xdr:spPr>
        <a:xfrm>
          <a:off x="485775" y="376237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304800"/>
    <xdr:sp>
      <xdr:nvSpPr>
        <xdr:cNvPr id="40" name="Picture 25" descr="http://www.seace.gob.pe/images/icon_word.jpg">
          <a:hlinkClick r:id="rId31"/>
        </xdr:cNvPr>
        <xdr:cNvSpPr>
          <a:spLocks noChangeAspect="1"/>
        </xdr:cNvSpPr>
      </xdr:nvSpPr>
      <xdr:spPr>
        <a:xfrm>
          <a:off x="485775" y="376237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38100" cy="304800"/>
    <xdr:sp>
      <xdr:nvSpPr>
        <xdr:cNvPr id="41" name="Picture 25" descr="http://www.seace.gob.pe/images/icon_word.jpg">
          <a:hlinkClick r:id="rId32"/>
        </xdr:cNvPr>
        <xdr:cNvSpPr>
          <a:spLocks noChangeAspect="1"/>
        </xdr:cNvSpPr>
      </xdr:nvSpPr>
      <xdr:spPr>
        <a:xfrm>
          <a:off x="485775" y="345757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38100" cy="304800"/>
    <xdr:sp>
      <xdr:nvSpPr>
        <xdr:cNvPr id="42" name="Picture 25" descr="http://www.seace.gob.pe/images/icon_word.jpg">
          <a:hlinkClick r:id="rId33"/>
        </xdr:cNvPr>
        <xdr:cNvSpPr>
          <a:spLocks noChangeAspect="1"/>
        </xdr:cNvSpPr>
      </xdr:nvSpPr>
      <xdr:spPr>
        <a:xfrm>
          <a:off x="485775" y="345757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xdr:row>
      <xdr:rowOff>0</xdr:rowOff>
    </xdr:from>
    <xdr:ext cx="38100" cy="247650"/>
    <xdr:sp>
      <xdr:nvSpPr>
        <xdr:cNvPr id="43" name="Picture 25" descr="http://www.seace.gob.pe/images/icon_word.jpg">
          <a:hlinkClick r:id="rId34"/>
        </xdr:cNvPr>
        <xdr:cNvSpPr>
          <a:spLocks noChangeAspect="1"/>
        </xdr:cNvSpPr>
      </xdr:nvSpPr>
      <xdr:spPr>
        <a:xfrm>
          <a:off x="485775" y="4371975"/>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xdr:row>
      <xdr:rowOff>0</xdr:rowOff>
    </xdr:from>
    <xdr:ext cx="38100" cy="247650"/>
    <xdr:sp>
      <xdr:nvSpPr>
        <xdr:cNvPr id="44" name="Picture 25" descr="http://www.seace.gob.pe/images/icon_word.jpg">
          <a:hlinkClick r:id="rId35"/>
        </xdr:cNvPr>
        <xdr:cNvSpPr>
          <a:spLocks noChangeAspect="1"/>
        </xdr:cNvSpPr>
      </xdr:nvSpPr>
      <xdr:spPr>
        <a:xfrm>
          <a:off x="485775" y="4371975"/>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xdr:row>
      <xdr:rowOff>0</xdr:rowOff>
    </xdr:from>
    <xdr:ext cx="38100" cy="304800"/>
    <xdr:sp>
      <xdr:nvSpPr>
        <xdr:cNvPr id="45" name="Picture 25" descr="http://www.seace.gob.pe/images/icon_word.jpg">
          <a:hlinkClick r:id="rId36"/>
        </xdr:cNvPr>
        <xdr:cNvSpPr>
          <a:spLocks noChangeAspect="1"/>
        </xdr:cNvSpPr>
      </xdr:nvSpPr>
      <xdr:spPr>
        <a:xfrm>
          <a:off x="485775" y="406717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xdr:row>
      <xdr:rowOff>0</xdr:rowOff>
    </xdr:from>
    <xdr:ext cx="38100" cy="304800"/>
    <xdr:sp>
      <xdr:nvSpPr>
        <xdr:cNvPr id="46" name="Picture 25" descr="http://www.seace.gob.pe/images/icon_word.jpg">
          <a:hlinkClick r:id="rId37"/>
        </xdr:cNvPr>
        <xdr:cNvSpPr>
          <a:spLocks noChangeAspect="1"/>
        </xdr:cNvSpPr>
      </xdr:nvSpPr>
      <xdr:spPr>
        <a:xfrm>
          <a:off x="485775" y="406717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90500"/>
    <xdr:sp>
      <xdr:nvSpPr>
        <xdr:cNvPr id="47" name="Picture 25" descr="http://www.seace.gob.pe/images/icon_word.jpg">
          <a:hlinkClick r:id="rId38"/>
        </xdr:cNvPr>
        <xdr:cNvSpPr>
          <a:spLocks noChangeAspect="1"/>
        </xdr:cNvSpPr>
      </xdr:nvSpPr>
      <xdr:spPr>
        <a:xfrm>
          <a:off x="485775" y="52863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90500"/>
    <xdr:sp>
      <xdr:nvSpPr>
        <xdr:cNvPr id="48" name="Picture 25" descr="http://www.seace.gob.pe/images/icon_word.jpg">
          <a:hlinkClick r:id="rId39"/>
        </xdr:cNvPr>
        <xdr:cNvSpPr>
          <a:spLocks noChangeAspect="1"/>
        </xdr:cNvSpPr>
      </xdr:nvSpPr>
      <xdr:spPr>
        <a:xfrm>
          <a:off x="485775" y="52863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38100" cy="247650"/>
    <xdr:sp>
      <xdr:nvSpPr>
        <xdr:cNvPr id="49" name="Picture 25" descr="http://www.seace.gob.pe/images/icon_word.jpg">
          <a:hlinkClick r:id="rId40"/>
        </xdr:cNvPr>
        <xdr:cNvSpPr>
          <a:spLocks noChangeAspect="1"/>
        </xdr:cNvSpPr>
      </xdr:nvSpPr>
      <xdr:spPr>
        <a:xfrm>
          <a:off x="485775" y="4829175"/>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38100" cy="247650"/>
    <xdr:sp>
      <xdr:nvSpPr>
        <xdr:cNvPr id="50" name="Picture 25" descr="http://www.seace.gob.pe/images/icon_word.jpg">
          <a:hlinkClick r:id="rId41"/>
        </xdr:cNvPr>
        <xdr:cNvSpPr>
          <a:spLocks noChangeAspect="1"/>
        </xdr:cNvSpPr>
      </xdr:nvSpPr>
      <xdr:spPr>
        <a:xfrm>
          <a:off x="485775" y="4829175"/>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xdr:row>
      <xdr:rowOff>0</xdr:rowOff>
    </xdr:from>
    <xdr:ext cx="38100" cy="247650"/>
    <xdr:sp>
      <xdr:nvSpPr>
        <xdr:cNvPr id="51" name="Picture 25" descr="http://www.seace.gob.pe/images/icon_word.jpg">
          <a:hlinkClick r:id="rId42"/>
        </xdr:cNvPr>
        <xdr:cNvSpPr>
          <a:spLocks noChangeAspect="1"/>
        </xdr:cNvSpPr>
      </xdr:nvSpPr>
      <xdr:spPr>
        <a:xfrm>
          <a:off x="485775" y="5895975"/>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xdr:row>
      <xdr:rowOff>0</xdr:rowOff>
    </xdr:from>
    <xdr:ext cx="38100" cy="247650"/>
    <xdr:sp>
      <xdr:nvSpPr>
        <xdr:cNvPr id="52" name="Picture 25" descr="http://www.seace.gob.pe/images/icon_word.jpg">
          <a:hlinkClick r:id="rId43"/>
        </xdr:cNvPr>
        <xdr:cNvSpPr>
          <a:spLocks noChangeAspect="1"/>
        </xdr:cNvSpPr>
      </xdr:nvSpPr>
      <xdr:spPr>
        <a:xfrm>
          <a:off x="485775" y="5895975"/>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xdr:row>
      <xdr:rowOff>0</xdr:rowOff>
    </xdr:from>
    <xdr:ext cx="38100" cy="304800"/>
    <xdr:sp>
      <xdr:nvSpPr>
        <xdr:cNvPr id="53" name="Picture 25" descr="http://www.seace.gob.pe/images/icon_word.jpg">
          <a:hlinkClick r:id="rId44"/>
        </xdr:cNvPr>
        <xdr:cNvSpPr>
          <a:spLocks noChangeAspect="1"/>
        </xdr:cNvSpPr>
      </xdr:nvSpPr>
      <xdr:spPr>
        <a:xfrm>
          <a:off x="485775" y="559117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xdr:row>
      <xdr:rowOff>0</xdr:rowOff>
    </xdr:from>
    <xdr:ext cx="38100" cy="304800"/>
    <xdr:sp>
      <xdr:nvSpPr>
        <xdr:cNvPr id="54" name="Picture 25" descr="http://www.seace.gob.pe/images/icon_word.jpg">
          <a:hlinkClick r:id="rId45"/>
        </xdr:cNvPr>
        <xdr:cNvSpPr>
          <a:spLocks noChangeAspect="1"/>
        </xdr:cNvSpPr>
      </xdr:nvSpPr>
      <xdr:spPr>
        <a:xfrm>
          <a:off x="485775" y="559117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xdr:row>
      <xdr:rowOff>0</xdr:rowOff>
    </xdr:from>
    <xdr:ext cx="38100" cy="304800"/>
    <xdr:sp>
      <xdr:nvSpPr>
        <xdr:cNvPr id="55" name="Picture 25" descr="http://www.seace.gob.pe/images/icon_word.jpg">
          <a:hlinkClick r:id="rId46"/>
        </xdr:cNvPr>
        <xdr:cNvSpPr>
          <a:spLocks noChangeAspect="1"/>
        </xdr:cNvSpPr>
      </xdr:nvSpPr>
      <xdr:spPr>
        <a:xfrm>
          <a:off x="485775" y="681037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xdr:row>
      <xdr:rowOff>0</xdr:rowOff>
    </xdr:from>
    <xdr:ext cx="38100" cy="304800"/>
    <xdr:sp>
      <xdr:nvSpPr>
        <xdr:cNvPr id="56" name="Picture 25" descr="http://www.seace.gob.pe/images/icon_word.jpg">
          <a:hlinkClick r:id="rId47"/>
        </xdr:cNvPr>
        <xdr:cNvSpPr>
          <a:spLocks noChangeAspect="1"/>
        </xdr:cNvSpPr>
      </xdr:nvSpPr>
      <xdr:spPr>
        <a:xfrm>
          <a:off x="485775" y="681037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xdr:row>
      <xdr:rowOff>0</xdr:rowOff>
    </xdr:from>
    <xdr:ext cx="38100" cy="161925"/>
    <xdr:sp>
      <xdr:nvSpPr>
        <xdr:cNvPr id="57" name="Picture 25" descr="http://www.seace.gob.pe/images/icon_word.jpg">
          <a:hlinkClick r:id="rId48"/>
        </xdr:cNvPr>
        <xdr:cNvSpPr>
          <a:spLocks noChangeAspect="1"/>
        </xdr:cNvSpPr>
      </xdr:nvSpPr>
      <xdr:spPr>
        <a:xfrm>
          <a:off x="485775" y="63531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xdr:row>
      <xdr:rowOff>0</xdr:rowOff>
    </xdr:from>
    <xdr:ext cx="38100" cy="161925"/>
    <xdr:sp>
      <xdr:nvSpPr>
        <xdr:cNvPr id="58" name="Picture 25" descr="http://www.seace.gob.pe/images/icon_word.jpg">
          <a:hlinkClick r:id="rId49"/>
        </xdr:cNvPr>
        <xdr:cNvSpPr>
          <a:spLocks noChangeAspect="1"/>
        </xdr:cNvSpPr>
      </xdr:nvSpPr>
      <xdr:spPr>
        <a:xfrm>
          <a:off x="485775" y="63531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xdr:row>
      <xdr:rowOff>0</xdr:rowOff>
    </xdr:from>
    <xdr:ext cx="38100" cy="304800"/>
    <xdr:sp>
      <xdr:nvSpPr>
        <xdr:cNvPr id="59" name="Picture 25" descr="http://www.seace.gob.pe/images/icon_word.jpg">
          <a:hlinkClick r:id="rId50"/>
        </xdr:cNvPr>
        <xdr:cNvSpPr>
          <a:spLocks noChangeAspect="1"/>
        </xdr:cNvSpPr>
      </xdr:nvSpPr>
      <xdr:spPr>
        <a:xfrm>
          <a:off x="485775" y="741997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xdr:row>
      <xdr:rowOff>0</xdr:rowOff>
    </xdr:from>
    <xdr:ext cx="38100" cy="304800"/>
    <xdr:sp>
      <xdr:nvSpPr>
        <xdr:cNvPr id="60" name="Picture 25" descr="http://www.seace.gob.pe/images/icon_word.jpg">
          <a:hlinkClick r:id="rId51"/>
        </xdr:cNvPr>
        <xdr:cNvSpPr>
          <a:spLocks noChangeAspect="1"/>
        </xdr:cNvSpPr>
      </xdr:nvSpPr>
      <xdr:spPr>
        <a:xfrm>
          <a:off x="485775" y="741997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xdr:row>
      <xdr:rowOff>0</xdr:rowOff>
    </xdr:from>
    <xdr:ext cx="38100" cy="304800"/>
    <xdr:sp>
      <xdr:nvSpPr>
        <xdr:cNvPr id="61" name="Picture 25" descr="http://www.seace.gob.pe/images/icon_word.jpg">
          <a:hlinkClick r:id="rId52"/>
        </xdr:cNvPr>
        <xdr:cNvSpPr>
          <a:spLocks noChangeAspect="1"/>
        </xdr:cNvSpPr>
      </xdr:nvSpPr>
      <xdr:spPr>
        <a:xfrm>
          <a:off x="485775" y="711517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xdr:row>
      <xdr:rowOff>0</xdr:rowOff>
    </xdr:from>
    <xdr:ext cx="38100" cy="304800"/>
    <xdr:sp>
      <xdr:nvSpPr>
        <xdr:cNvPr id="62" name="Picture 25" descr="http://www.seace.gob.pe/images/icon_word.jpg">
          <a:hlinkClick r:id="rId53"/>
        </xdr:cNvPr>
        <xdr:cNvSpPr>
          <a:spLocks noChangeAspect="1"/>
        </xdr:cNvSpPr>
      </xdr:nvSpPr>
      <xdr:spPr>
        <a:xfrm>
          <a:off x="485775" y="7115175"/>
          <a:ext cx="381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38100" cy="333375"/>
    <xdr:sp>
      <xdr:nvSpPr>
        <xdr:cNvPr id="63" name="Picture 25" descr="http://www.seace.gob.pe/images/icon_word.jpg">
          <a:hlinkClick r:id="rId54"/>
        </xdr:cNvPr>
        <xdr:cNvSpPr>
          <a:spLocks noChangeAspect="1"/>
        </xdr:cNvSpPr>
      </xdr:nvSpPr>
      <xdr:spPr>
        <a:xfrm>
          <a:off x="485775" y="48415575"/>
          <a:ext cx="381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38100" cy="333375"/>
    <xdr:sp>
      <xdr:nvSpPr>
        <xdr:cNvPr id="64" name="Picture 26" descr="http://www.seace.gob.pe/images/icon_excel.jpg">
          <a:hlinkClick r:id="rId55"/>
        </xdr:cNvPr>
        <xdr:cNvSpPr>
          <a:spLocks noChangeAspect="1"/>
        </xdr:cNvSpPr>
      </xdr:nvSpPr>
      <xdr:spPr>
        <a:xfrm>
          <a:off x="485775" y="48415575"/>
          <a:ext cx="381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38100" cy="161925"/>
    <xdr:sp>
      <xdr:nvSpPr>
        <xdr:cNvPr id="65" name="Picture 25" descr="http://www.seace.gob.pe/images/icon_word.jpg">
          <a:hlinkClick r:id="rId56"/>
        </xdr:cNvPr>
        <xdr:cNvSpPr>
          <a:spLocks noChangeAspect="1"/>
        </xdr:cNvSpPr>
      </xdr:nvSpPr>
      <xdr:spPr>
        <a:xfrm>
          <a:off x="485775" y="487203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71</xdr:row>
      <xdr:rowOff>0</xdr:rowOff>
    </xdr:from>
    <xdr:ext cx="38100" cy="161925"/>
    <xdr:sp>
      <xdr:nvSpPr>
        <xdr:cNvPr id="66" name="Picture 26" descr="http://www.seace.gob.pe/images/icon_excel.jpg">
          <a:hlinkClick r:id="rId57"/>
        </xdr:cNvPr>
        <xdr:cNvSpPr>
          <a:spLocks noChangeAspect="1"/>
        </xdr:cNvSpPr>
      </xdr:nvSpPr>
      <xdr:spPr>
        <a:xfrm>
          <a:off x="485775" y="487203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38100" cy="333375"/>
    <xdr:sp>
      <xdr:nvSpPr>
        <xdr:cNvPr id="67" name="Picture 25" descr="http://www.seace.gob.pe/images/icon_word.jpg">
          <a:hlinkClick r:id="rId58"/>
        </xdr:cNvPr>
        <xdr:cNvSpPr>
          <a:spLocks noChangeAspect="1"/>
        </xdr:cNvSpPr>
      </xdr:nvSpPr>
      <xdr:spPr>
        <a:xfrm>
          <a:off x="485775" y="48415575"/>
          <a:ext cx="381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38100" cy="333375"/>
    <xdr:sp>
      <xdr:nvSpPr>
        <xdr:cNvPr id="68" name="Picture 26" descr="http://www.seace.gob.pe/images/icon_excel.jpg">
          <a:hlinkClick r:id="rId59"/>
        </xdr:cNvPr>
        <xdr:cNvSpPr>
          <a:spLocks noChangeAspect="1"/>
        </xdr:cNvSpPr>
      </xdr:nvSpPr>
      <xdr:spPr>
        <a:xfrm>
          <a:off x="485775" y="48415575"/>
          <a:ext cx="381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38100" cy="333375"/>
    <xdr:sp>
      <xdr:nvSpPr>
        <xdr:cNvPr id="69" name="Picture 25" descr="http://www.seace.gob.pe/images/icon_word.jpg">
          <a:hlinkClick r:id="rId60"/>
        </xdr:cNvPr>
        <xdr:cNvSpPr>
          <a:spLocks noChangeAspect="1"/>
        </xdr:cNvSpPr>
      </xdr:nvSpPr>
      <xdr:spPr>
        <a:xfrm>
          <a:off x="485775" y="48415575"/>
          <a:ext cx="381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67</xdr:row>
      <xdr:rowOff>0</xdr:rowOff>
    </xdr:from>
    <xdr:ext cx="38100" cy="542925"/>
    <xdr:sp>
      <xdr:nvSpPr>
        <xdr:cNvPr id="70" name="Picture 25" descr="http://www.seace.gob.pe/images/icon_word.jpg">
          <a:hlinkClick r:id="rId61"/>
        </xdr:cNvPr>
        <xdr:cNvSpPr>
          <a:spLocks noChangeAspect="1"/>
        </xdr:cNvSpPr>
      </xdr:nvSpPr>
      <xdr:spPr>
        <a:xfrm>
          <a:off x="485775" y="47186850"/>
          <a:ext cx="38100"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67</xdr:row>
      <xdr:rowOff>0</xdr:rowOff>
    </xdr:from>
    <xdr:ext cx="38100" cy="542925"/>
    <xdr:sp>
      <xdr:nvSpPr>
        <xdr:cNvPr id="71" name="Picture 26" descr="http://www.seace.gob.pe/images/icon_excel.jpg">
          <a:hlinkClick r:id="rId62"/>
        </xdr:cNvPr>
        <xdr:cNvSpPr>
          <a:spLocks noChangeAspect="1"/>
        </xdr:cNvSpPr>
      </xdr:nvSpPr>
      <xdr:spPr>
        <a:xfrm>
          <a:off x="485775" y="47186850"/>
          <a:ext cx="38100"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67</xdr:row>
      <xdr:rowOff>0</xdr:rowOff>
    </xdr:from>
    <xdr:ext cx="38100" cy="542925"/>
    <xdr:sp>
      <xdr:nvSpPr>
        <xdr:cNvPr id="72" name="Picture 25" descr="http://www.seace.gob.pe/images/icon_word.jpg">
          <a:hlinkClick r:id="rId63"/>
        </xdr:cNvPr>
        <xdr:cNvSpPr>
          <a:spLocks noChangeAspect="1"/>
        </xdr:cNvSpPr>
      </xdr:nvSpPr>
      <xdr:spPr>
        <a:xfrm>
          <a:off x="485775" y="47186850"/>
          <a:ext cx="38100" cy="542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74</xdr:row>
      <xdr:rowOff>0</xdr:rowOff>
    </xdr:from>
    <xdr:ext cx="38100" cy="228600"/>
    <xdr:sp>
      <xdr:nvSpPr>
        <xdr:cNvPr id="73" name="Picture 25" descr="http://www.seace.gob.pe/images/icon_word.jpg">
          <a:hlinkClick r:id="rId64"/>
        </xdr:cNvPr>
        <xdr:cNvSpPr>
          <a:spLocks noChangeAspect="1"/>
        </xdr:cNvSpPr>
      </xdr:nvSpPr>
      <xdr:spPr>
        <a:xfrm>
          <a:off x="485775" y="50549175"/>
          <a:ext cx="381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74</xdr:row>
      <xdr:rowOff>0</xdr:rowOff>
    </xdr:from>
    <xdr:ext cx="38100" cy="228600"/>
    <xdr:sp>
      <xdr:nvSpPr>
        <xdr:cNvPr id="74" name="Picture 25" descr="http://www.seace.gob.pe/images/icon_word.jpg">
          <a:hlinkClick r:id="rId65"/>
        </xdr:cNvPr>
        <xdr:cNvSpPr>
          <a:spLocks noChangeAspect="1"/>
        </xdr:cNvSpPr>
      </xdr:nvSpPr>
      <xdr:spPr>
        <a:xfrm>
          <a:off x="485775" y="50549175"/>
          <a:ext cx="381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77</xdr:row>
      <xdr:rowOff>0</xdr:rowOff>
    </xdr:from>
    <xdr:ext cx="38100" cy="190500"/>
    <xdr:sp>
      <xdr:nvSpPr>
        <xdr:cNvPr id="75" name="Picture 25" descr="http://www.seace.gob.pe/images/icon_word.jpg">
          <a:hlinkClick r:id="rId66"/>
        </xdr:cNvPr>
        <xdr:cNvSpPr>
          <a:spLocks noChangeAspect="1"/>
        </xdr:cNvSpPr>
      </xdr:nvSpPr>
      <xdr:spPr>
        <a:xfrm>
          <a:off x="485775" y="526827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77</xdr:row>
      <xdr:rowOff>0</xdr:rowOff>
    </xdr:from>
    <xdr:ext cx="38100" cy="190500"/>
    <xdr:sp>
      <xdr:nvSpPr>
        <xdr:cNvPr id="76" name="Picture 25" descr="http://www.seace.gob.pe/images/icon_word.jpg">
          <a:hlinkClick r:id="rId67"/>
        </xdr:cNvPr>
        <xdr:cNvSpPr>
          <a:spLocks noChangeAspect="1"/>
        </xdr:cNvSpPr>
      </xdr:nvSpPr>
      <xdr:spPr>
        <a:xfrm>
          <a:off x="485775" y="526827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38100" cy="247650"/>
    <xdr:sp>
      <xdr:nvSpPr>
        <xdr:cNvPr id="77" name="Picture 25" descr="http://www.seace.gob.pe/images/icon_word.jpg">
          <a:hlinkClick r:id="rId68"/>
        </xdr:cNvPr>
        <xdr:cNvSpPr>
          <a:spLocks noChangeAspect="1"/>
        </xdr:cNvSpPr>
      </xdr:nvSpPr>
      <xdr:spPr>
        <a:xfrm>
          <a:off x="485775" y="53749575"/>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38100" cy="247650"/>
    <xdr:sp>
      <xdr:nvSpPr>
        <xdr:cNvPr id="78" name="Picture 25" descr="http://www.seace.gob.pe/images/icon_word.jpg">
          <a:hlinkClick r:id="rId69"/>
        </xdr:cNvPr>
        <xdr:cNvSpPr>
          <a:spLocks noChangeAspect="1"/>
        </xdr:cNvSpPr>
      </xdr:nvSpPr>
      <xdr:spPr>
        <a:xfrm>
          <a:off x="485775" y="53749575"/>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83</xdr:row>
      <xdr:rowOff>0</xdr:rowOff>
    </xdr:from>
    <xdr:ext cx="38100" cy="228600"/>
    <xdr:sp>
      <xdr:nvSpPr>
        <xdr:cNvPr id="79" name="Picture 25" descr="http://www.seace.gob.pe/images/icon_word.jpg">
          <a:hlinkClick r:id="rId70"/>
        </xdr:cNvPr>
        <xdr:cNvSpPr>
          <a:spLocks noChangeAspect="1"/>
        </xdr:cNvSpPr>
      </xdr:nvSpPr>
      <xdr:spPr>
        <a:xfrm>
          <a:off x="485775" y="55121175"/>
          <a:ext cx="381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83</xdr:row>
      <xdr:rowOff>0</xdr:rowOff>
    </xdr:from>
    <xdr:ext cx="38100" cy="228600"/>
    <xdr:sp>
      <xdr:nvSpPr>
        <xdr:cNvPr id="80" name="Picture 25" descr="http://www.seace.gob.pe/images/icon_word.jpg">
          <a:hlinkClick r:id="rId71"/>
        </xdr:cNvPr>
        <xdr:cNvSpPr>
          <a:spLocks noChangeAspect="1"/>
        </xdr:cNvSpPr>
      </xdr:nvSpPr>
      <xdr:spPr>
        <a:xfrm>
          <a:off x="485775" y="55121175"/>
          <a:ext cx="381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86</xdr:row>
      <xdr:rowOff>0</xdr:rowOff>
    </xdr:from>
    <xdr:ext cx="38100" cy="228600"/>
    <xdr:sp>
      <xdr:nvSpPr>
        <xdr:cNvPr id="81" name="Picture 25" descr="http://www.seace.gob.pe/images/icon_word.jpg">
          <a:hlinkClick r:id="rId72"/>
        </xdr:cNvPr>
        <xdr:cNvSpPr>
          <a:spLocks noChangeAspect="1"/>
        </xdr:cNvSpPr>
      </xdr:nvSpPr>
      <xdr:spPr>
        <a:xfrm>
          <a:off x="485775" y="56645175"/>
          <a:ext cx="381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86</xdr:row>
      <xdr:rowOff>0</xdr:rowOff>
    </xdr:from>
    <xdr:ext cx="38100" cy="228600"/>
    <xdr:sp>
      <xdr:nvSpPr>
        <xdr:cNvPr id="82" name="Picture 25" descr="http://www.seace.gob.pe/images/icon_word.jpg">
          <a:hlinkClick r:id="rId73"/>
        </xdr:cNvPr>
        <xdr:cNvSpPr>
          <a:spLocks noChangeAspect="1"/>
        </xdr:cNvSpPr>
      </xdr:nvSpPr>
      <xdr:spPr>
        <a:xfrm>
          <a:off x="485775" y="56645175"/>
          <a:ext cx="381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89</xdr:row>
      <xdr:rowOff>0</xdr:rowOff>
    </xdr:from>
    <xdr:ext cx="38100" cy="190500"/>
    <xdr:sp>
      <xdr:nvSpPr>
        <xdr:cNvPr id="83" name="Picture 25" descr="http://www.seace.gob.pe/images/icon_word.jpg">
          <a:hlinkClick r:id="rId74"/>
        </xdr:cNvPr>
        <xdr:cNvSpPr>
          <a:spLocks noChangeAspect="1"/>
        </xdr:cNvSpPr>
      </xdr:nvSpPr>
      <xdr:spPr>
        <a:xfrm>
          <a:off x="485775" y="58321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89</xdr:row>
      <xdr:rowOff>0</xdr:rowOff>
    </xdr:from>
    <xdr:ext cx="38100" cy="190500"/>
    <xdr:sp>
      <xdr:nvSpPr>
        <xdr:cNvPr id="84" name="Picture 25" descr="http://www.seace.gob.pe/images/icon_word.jpg">
          <a:hlinkClick r:id="rId75"/>
        </xdr:cNvPr>
        <xdr:cNvSpPr>
          <a:spLocks noChangeAspect="1"/>
        </xdr:cNvSpPr>
      </xdr:nvSpPr>
      <xdr:spPr>
        <a:xfrm>
          <a:off x="485775" y="58321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92</xdr:row>
      <xdr:rowOff>0</xdr:rowOff>
    </xdr:from>
    <xdr:ext cx="38100" cy="257175"/>
    <xdr:sp>
      <xdr:nvSpPr>
        <xdr:cNvPr id="85" name="Picture 25" descr="http://www.seace.gob.pe/images/icon_word.jpg">
          <a:hlinkClick r:id="rId76"/>
        </xdr:cNvPr>
        <xdr:cNvSpPr>
          <a:spLocks noChangeAspect="1"/>
        </xdr:cNvSpPr>
      </xdr:nvSpPr>
      <xdr:spPr>
        <a:xfrm>
          <a:off x="485775" y="592455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92</xdr:row>
      <xdr:rowOff>0</xdr:rowOff>
    </xdr:from>
    <xdr:ext cx="38100" cy="257175"/>
    <xdr:sp>
      <xdr:nvSpPr>
        <xdr:cNvPr id="86" name="Picture 25" descr="http://www.seace.gob.pe/images/icon_word.jpg">
          <a:hlinkClick r:id="rId77"/>
        </xdr:cNvPr>
        <xdr:cNvSpPr>
          <a:spLocks noChangeAspect="1"/>
        </xdr:cNvSpPr>
      </xdr:nvSpPr>
      <xdr:spPr>
        <a:xfrm>
          <a:off x="485775" y="592455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95</xdr:row>
      <xdr:rowOff>0</xdr:rowOff>
    </xdr:from>
    <xdr:ext cx="38100" cy="190500"/>
    <xdr:sp>
      <xdr:nvSpPr>
        <xdr:cNvPr id="87" name="Picture 25" descr="http://www.seace.gob.pe/images/icon_word.jpg">
          <a:hlinkClick r:id="rId78"/>
        </xdr:cNvPr>
        <xdr:cNvSpPr>
          <a:spLocks noChangeAspect="1"/>
        </xdr:cNvSpPr>
      </xdr:nvSpPr>
      <xdr:spPr>
        <a:xfrm>
          <a:off x="485775" y="60617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95</xdr:row>
      <xdr:rowOff>0</xdr:rowOff>
    </xdr:from>
    <xdr:ext cx="38100" cy="190500"/>
    <xdr:sp>
      <xdr:nvSpPr>
        <xdr:cNvPr id="88" name="Picture 25" descr="http://www.seace.gob.pe/images/icon_word.jpg">
          <a:hlinkClick r:id="rId79"/>
        </xdr:cNvPr>
        <xdr:cNvSpPr>
          <a:spLocks noChangeAspect="1"/>
        </xdr:cNvSpPr>
      </xdr:nvSpPr>
      <xdr:spPr>
        <a:xfrm>
          <a:off x="485775" y="60617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38100" cy="190500"/>
    <xdr:sp>
      <xdr:nvSpPr>
        <xdr:cNvPr id="89" name="Picture 25" descr="http://www.seace.gob.pe/images/icon_word.jpg">
          <a:hlinkClick r:id="rId80"/>
        </xdr:cNvPr>
        <xdr:cNvSpPr>
          <a:spLocks noChangeAspect="1"/>
        </xdr:cNvSpPr>
      </xdr:nvSpPr>
      <xdr:spPr>
        <a:xfrm>
          <a:off x="485775" y="618363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xdr:row>
      <xdr:rowOff>0</xdr:rowOff>
    </xdr:from>
    <xdr:ext cx="38100" cy="190500"/>
    <xdr:sp>
      <xdr:nvSpPr>
        <xdr:cNvPr id="90" name="Picture 25" descr="http://www.seace.gob.pe/images/icon_word.jpg">
          <a:hlinkClick r:id="rId81"/>
        </xdr:cNvPr>
        <xdr:cNvSpPr>
          <a:spLocks noChangeAspect="1"/>
        </xdr:cNvSpPr>
      </xdr:nvSpPr>
      <xdr:spPr>
        <a:xfrm>
          <a:off x="485775" y="618363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101</xdr:row>
      <xdr:rowOff>0</xdr:rowOff>
    </xdr:from>
    <xdr:ext cx="38100" cy="257175"/>
    <xdr:sp>
      <xdr:nvSpPr>
        <xdr:cNvPr id="91" name="Picture 25" descr="http://www.seace.gob.pe/images/icon_word.jpg">
          <a:hlinkClick r:id="rId82"/>
        </xdr:cNvPr>
        <xdr:cNvSpPr>
          <a:spLocks noChangeAspect="1"/>
        </xdr:cNvSpPr>
      </xdr:nvSpPr>
      <xdr:spPr>
        <a:xfrm>
          <a:off x="485775" y="629031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101</xdr:row>
      <xdr:rowOff>0</xdr:rowOff>
    </xdr:from>
    <xdr:ext cx="38100" cy="257175"/>
    <xdr:sp>
      <xdr:nvSpPr>
        <xdr:cNvPr id="92" name="Picture 25" descr="http://www.seace.gob.pe/images/icon_word.jpg">
          <a:hlinkClick r:id="rId83"/>
        </xdr:cNvPr>
        <xdr:cNvSpPr>
          <a:spLocks noChangeAspect="1"/>
        </xdr:cNvSpPr>
      </xdr:nvSpPr>
      <xdr:spPr>
        <a:xfrm>
          <a:off x="485775" y="629031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104</xdr:row>
      <xdr:rowOff>0</xdr:rowOff>
    </xdr:from>
    <xdr:ext cx="38100" cy="190500"/>
    <xdr:sp>
      <xdr:nvSpPr>
        <xdr:cNvPr id="93" name="Picture 25" descr="http://www.seace.gob.pe/images/icon_word.jpg">
          <a:hlinkClick r:id="rId84"/>
        </xdr:cNvPr>
        <xdr:cNvSpPr>
          <a:spLocks noChangeAspect="1"/>
        </xdr:cNvSpPr>
      </xdr:nvSpPr>
      <xdr:spPr>
        <a:xfrm>
          <a:off x="485775" y="648843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104</xdr:row>
      <xdr:rowOff>0</xdr:rowOff>
    </xdr:from>
    <xdr:ext cx="38100" cy="190500"/>
    <xdr:sp>
      <xdr:nvSpPr>
        <xdr:cNvPr id="94" name="Picture 25" descr="http://www.seace.gob.pe/images/icon_word.jpg">
          <a:hlinkClick r:id="rId85"/>
        </xdr:cNvPr>
        <xdr:cNvSpPr>
          <a:spLocks noChangeAspect="1"/>
        </xdr:cNvSpPr>
      </xdr:nvSpPr>
      <xdr:spPr>
        <a:xfrm>
          <a:off x="485775" y="648843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107</xdr:row>
      <xdr:rowOff>0</xdr:rowOff>
    </xdr:from>
    <xdr:ext cx="38100" cy="190500"/>
    <xdr:sp>
      <xdr:nvSpPr>
        <xdr:cNvPr id="95" name="Picture 25" descr="http://www.seace.gob.pe/images/icon_word.jpg">
          <a:hlinkClick r:id="rId86"/>
        </xdr:cNvPr>
        <xdr:cNvSpPr>
          <a:spLocks noChangeAspect="1"/>
        </xdr:cNvSpPr>
      </xdr:nvSpPr>
      <xdr:spPr>
        <a:xfrm>
          <a:off x="485775" y="65951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107</xdr:row>
      <xdr:rowOff>0</xdr:rowOff>
    </xdr:from>
    <xdr:ext cx="38100" cy="190500"/>
    <xdr:sp>
      <xdr:nvSpPr>
        <xdr:cNvPr id="96" name="Picture 25" descr="http://www.seace.gob.pe/images/icon_word.jpg">
          <a:hlinkClick r:id="rId87"/>
        </xdr:cNvPr>
        <xdr:cNvSpPr>
          <a:spLocks noChangeAspect="1"/>
        </xdr:cNvSpPr>
      </xdr:nvSpPr>
      <xdr:spPr>
        <a:xfrm>
          <a:off x="485775" y="65951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110</xdr:row>
      <xdr:rowOff>0</xdr:rowOff>
    </xdr:from>
    <xdr:ext cx="38100" cy="257175"/>
    <xdr:sp>
      <xdr:nvSpPr>
        <xdr:cNvPr id="97" name="Picture 25" descr="http://www.seace.gob.pe/images/icon_word.jpg">
          <a:hlinkClick r:id="rId88"/>
        </xdr:cNvPr>
        <xdr:cNvSpPr>
          <a:spLocks noChangeAspect="1"/>
        </xdr:cNvSpPr>
      </xdr:nvSpPr>
      <xdr:spPr>
        <a:xfrm>
          <a:off x="485775" y="668655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110</xdr:row>
      <xdr:rowOff>0</xdr:rowOff>
    </xdr:from>
    <xdr:ext cx="38100" cy="257175"/>
    <xdr:sp>
      <xdr:nvSpPr>
        <xdr:cNvPr id="98" name="Picture 25" descr="http://www.seace.gob.pe/images/icon_word.jpg">
          <a:hlinkClick r:id="rId89"/>
        </xdr:cNvPr>
        <xdr:cNvSpPr>
          <a:spLocks noChangeAspect="1"/>
        </xdr:cNvSpPr>
      </xdr:nvSpPr>
      <xdr:spPr>
        <a:xfrm>
          <a:off x="485775" y="668655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113</xdr:row>
      <xdr:rowOff>0</xdr:rowOff>
    </xdr:from>
    <xdr:ext cx="38100" cy="257175"/>
    <xdr:sp>
      <xdr:nvSpPr>
        <xdr:cNvPr id="99" name="Picture 25" descr="http://www.seace.gob.pe/images/icon_word.jpg">
          <a:hlinkClick r:id="rId90"/>
        </xdr:cNvPr>
        <xdr:cNvSpPr>
          <a:spLocks noChangeAspect="1"/>
        </xdr:cNvSpPr>
      </xdr:nvSpPr>
      <xdr:spPr>
        <a:xfrm>
          <a:off x="485775" y="680942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113</xdr:row>
      <xdr:rowOff>0</xdr:rowOff>
    </xdr:from>
    <xdr:ext cx="38100" cy="257175"/>
    <xdr:sp>
      <xdr:nvSpPr>
        <xdr:cNvPr id="100" name="Picture 25" descr="http://www.seace.gob.pe/images/icon_word.jpg">
          <a:hlinkClick r:id="rId91"/>
        </xdr:cNvPr>
        <xdr:cNvSpPr>
          <a:spLocks noChangeAspect="1"/>
        </xdr:cNvSpPr>
      </xdr:nvSpPr>
      <xdr:spPr>
        <a:xfrm>
          <a:off x="485775" y="680942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116</xdr:row>
      <xdr:rowOff>0</xdr:rowOff>
    </xdr:from>
    <xdr:ext cx="38100" cy="962025"/>
    <xdr:sp>
      <xdr:nvSpPr>
        <xdr:cNvPr id="101" name="Picture 25" descr="http://www.seace.gob.pe/images/icon_word.jpg">
          <a:hlinkClick r:id="rId92"/>
        </xdr:cNvPr>
        <xdr:cNvSpPr>
          <a:spLocks noChangeAspect="1"/>
        </xdr:cNvSpPr>
      </xdr:nvSpPr>
      <xdr:spPr>
        <a:xfrm>
          <a:off x="485775" y="69027675"/>
          <a:ext cx="38100" cy="962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116</xdr:row>
      <xdr:rowOff>0</xdr:rowOff>
    </xdr:from>
    <xdr:ext cx="38100" cy="962025"/>
    <xdr:sp>
      <xdr:nvSpPr>
        <xdr:cNvPr id="102" name="Picture 25" descr="http://www.seace.gob.pe/images/icon_word.jpg">
          <a:hlinkClick r:id="rId93"/>
        </xdr:cNvPr>
        <xdr:cNvSpPr>
          <a:spLocks noChangeAspect="1"/>
        </xdr:cNvSpPr>
      </xdr:nvSpPr>
      <xdr:spPr>
        <a:xfrm>
          <a:off x="485775" y="69027675"/>
          <a:ext cx="38100" cy="962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119</xdr:row>
      <xdr:rowOff>0</xdr:rowOff>
    </xdr:from>
    <xdr:ext cx="38100" cy="285750"/>
    <xdr:sp>
      <xdr:nvSpPr>
        <xdr:cNvPr id="103" name="Picture 25" descr="http://www.seace.gob.pe/images/icon_word.jpg">
          <a:hlinkClick r:id="rId94"/>
        </xdr:cNvPr>
        <xdr:cNvSpPr>
          <a:spLocks noChangeAspect="1"/>
        </xdr:cNvSpPr>
      </xdr:nvSpPr>
      <xdr:spPr>
        <a:xfrm>
          <a:off x="485775" y="702468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119</xdr:row>
      <xdr:rowOff>0</xdr:rowOff>
    </xdr:from>
    <xdr:ext cx="38100" cy="285750"/>
    <xdr:sp>
      <xdr:nvSpPr>
        <xdr:cNvPr id="104" name="Picture 25" descr="http://www.seace.gob.pe/images/icon_word.jpg">
          <a:hlinkClick r:id="rId95"/>
        </xdr:cNvPr>
        <xdr:cNvSpPr>
          <a:spLocks noChangeAspect="1"/>
        </xdr:cNvSpPr>
      </xdr:nvSpPr>
      <xdr:spPr>
        <a:xfrm>
          <a:off x="485775" y="702468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122</xdr:row>
      <xdr:rowOff>0</xdr:rowOff>
    </xdr:from>
    <xdr:ext cx="38100" cy="161925"/>
    <xdr:sp>
      <xdr:nvSpPr>
        <xdr:cNvPr id="105" name="Picture 25" descr="http://www.seace.gob.pe/images/icon_word.jpg">
          <a:hlinkClick r:id="rId96"/>
        </xdr:cNvPr>
        <xdr:cNvSpPr>
          <a:spLocks noChangeAspect="1"/>
        </xdr:cNvSpPr>
      </xdr:nvSpPr>
      <xdr:spPr>
        <a:xfrm>
          <a:off x="485775" y="71704200"/>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122</xdr:row>
      <xdr:rowOff>0</xdr:rowOff>
    </xdr:from>
    <xdr:ext cx="38100" cy="161925"/>
    <xdr:sp>
      <xdr:nvSpPr>
        <xdr:cNvPr id="106" name="Picture 25" descr="http://www.seace.gob.pe/images/icon_word.jpg">
          <a:hlinkClick r:id="rId97"/>
        </xdr:cNvPr>
        <xdr:cNvSpPr>
          <a:spLocks noChangeAspect="1"/>
        </xdr:cNvSpPr>
      </xdr:nvSpPr>
      <xdr:spPr>
        <a:xfrm>
          <a:off x="485775" y="71704200"/>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125</xdr:row>
      <xdr:rowOff>0</xdr:rowOff>
    </xdr:from>
    <xdr:ext cx="38100" cy="200025"/>
    <xdr:sp>
      <xdr:nvSpPr>
        <xdr:cNvPr id="107" name="Picture 25" descr="http://www.seace.gob.pe/images/icon_word.jpg">
          <a:hlinkClick r:id="rId98"/>
        </xdr:cNvPr>
        <xdr:cNvSpPr>
          <a:spLocks noChangeAspect="1"/>
        </xdr:cNvSpPr>
      </xdr:nvSpPr>
      <xdr:spPr>
        <a:xfrm>
          <a:off x="485775" y="72923400"/>
          <a:ext cx="381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125</xdr:row>
      <xdr:rowOff>0</xdr:rowOff>
    </xdr:from>
    <xdr:ext cx="38100" cy="200025"/>
    <xdr:sp>
      <xdr:nvSpPr>
        <xdr:cNvPr id="108" name="Picture 25" descr="http://www.seace.gob.pe/images/icon_word.jpg">
          <a:hlinkClick r:id="rId99"/>
        </xdr:cNvPr>
        <xdr:cNvSpPr>
          <a:spLocks noChangeAspect="1"/>
        </xdr:cNvSpPr>
      </xdr:nvSpPr>
      <xdr:spPr>
        <a:xfrm>
          <a:off x="485775" y="72923400"/>
          <a:ext cx="381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128</xdr:row>
      <xdr:rowOff>0</xdr:rowOff>
    </xdr:from>
    <xdr:ext cx="38100" cy="161925"/>
    <xdr:sp>
      <xdr:nvSpPr>
        <xdr:cNvPr id="109" name="Picture 25" descr="http://www.seace.gob.pe/images/icon_word.jpg">
          <a:hlinkClick r:id="rId100"/>
        </xdr:cNvPr>
        <xdr:cNvSpPr>
          <a:spLocks noChangeAspect="1"/>
        </xdr:cNvSpPr>
      </xdr:nvSpPr>
      <xdr:spPr>
        <a:xfrm>
          <a:off x="485775" y="75209400"/>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128</xdr:row>
      <xdr:rowOff>0</xdr:rowOff>
    </xdr:from>
    <xdr:ext cx="38100" cy="161925"/>
    <xdr:sp>
      <xdr:nvSpPr>
        <xdr:cNvPr id="110" name="Picture 25" descr="http://www.seace.gob.pe/images/icon_word.jpg">
          <a:hlinkClick r:id="rId101"/>
        </xdr:cNvPr>
        <xdr:cNvSpPr>
          <a:spLocks noChangeAspect="1"/>
        </xdr:cNvSpPr>
      </xdr:nvSpPr>
      <xdr:spPr>
        <a:xfrm>
          <a:off x="485775" y="75209400"/>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131</xdr:row>
      <xdr:rowOff>0</xdr:rowOff>
    </xdr:from>
    <xdr:ext cx="38100" cy="247650"/>
    <xdr:sp>
      <xdr:nvSpPr>
        <xdr:cNvPr id="111" name="Picture 25" descr="http://www.seace.gob.pe/images/icon_word.jpg">
          <a:hlinkClick r:id="rId102"/>
        </xdr:cNvPr>
        <xdr:cNvSpPr>
          <a:spLocks noChangeAspect="1"/>
        </xdr:cNvSpPr>
      </xdr:nvSpPr>
      <xdr:spPr>
        <a:xfrm>
          <a:off x="485775" y="76285725"/>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131</xdr:row>
      <xdr:rowOff>0</xdr:rowOff>
    </xdr:from>
    <xdr:ext cx="38100" cy="247650"/>
    <xdr:sp>
      <xdr:nvSpPr>
        <xdr:cNvPr id="112" name="Picture 25" descr="http://www.seace.gob.pe/images/icon_word.jpg">
          <a:hlinkClick r:id="rId103"/>
        </xdr:cNvPr>
        <xdr:cNvSpPr>
          <a:spLocks noChangeAspect="1"/>
        </xdr:cNvSpPr>
      </xdr:nvSpPr>
      <xdr:spPr>
        <a:xfrm>
          <a:off x="485775" y="76285725"/>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134</xdr:row>
      <xdr:rowOff>0</xdr:rowOff>
    </xdr:from>
    <xdr:ext cx="38100" cy="219075"/>
    <xdr:sp>
      <xdr:nvSpPr>
        <xdr:cNvPr id="113" name="Picture 25" descr="http://www.seace.gob.pe/images/icon_word.jpg">
          <a:hlinkClick r:id="rId104"/>
        </xdr:cNvPr>
        <xdr:cNvSpPr>
          <a:spLocks noChangeAspect="1"/>
        </xdr:cNvSpPr>
      </xdr:nvSpPr>
      <xdr:spPr>
        <a:xfrm>
          <a:off x="485775" y="77809725"/>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134</xdr:row>
      <xdr:rowOff>0</xdr:rowOff>
    </xdr:from>
    <xdr:ext cx="38100" cy="219075"/>
    <xdr:sp>
      <xdr:nvSpPr>
        <xdr:cNvPr id="114" name="Picture 25" descr="http://www.seace.gob.pe/images/icon_word.jpg">
          <a:hlinkClick r:id="rId105"/>
        </xdr:cNvPr>
        <xdr:cNvSpPr>
          <a:spLocks noChangeAspect="1"/>
        </xdr:cNvSpPr>
      </xdr:nvSpPr>
      <xdr:spPr>
        <a:xfrm>
          <a:off x="485775" y="77809725"/>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137</xdr:row>
      <xdr:rowOff>0</xdr:rowOff>
    </xdr:from>
    <xdr:ext cx="38100" cy="161925"/>
    <xdr:sp>
      <xdr:nvSpPr>
        <xdr:cNvPr id="115" name="Picture 25" descr="http://www.seace.gob.pe/images/icon_word.jpg">
          <a:hlinkClick r:id="rId106"/>
        </xdr:cNvPr>
        <xdr:cNvSpPr>
          <a:spLocks noChangeAspect="1"/>
        </xdr:cNvSpPr>
      </xdr:nvSpPr>
      <xdr:spPr>
        <a:xfrm>
          <a:off x="485775" y="797909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137</xdr:row>
      <xdr:rowOff>0</xdr:rowOff>
    </xdr:from>
    <xdr:ext cx="38100" cy="161925"/>
    <xdr:sp>
      <xdr:nvSpPr>
        <xdr:cNvPr id="116" name="Picture 25" descr="http://www.seace.gob.pe/images/icon_word.jpg">
          <a:hlinkClick r:id="rId107"/>
        </xdr:cNvPr>
        <xdr:cNvSpPr>
          <a:spLocks noChangeAspect="1"/>
        </xdr:cNvSpPr>
      </xdr:nvSpPr>
      <xdr:spPr>
        <a:xfrm>
          <a:off x="485775" y="797909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140</xdr:row>
      <xdr:rowOff>0</xdr:rowOff>
    </xdr:from>
    <xdr:ext cx="38100" cy="219075"/>
    <xdr:sp>
      <xdr:nvSpPr>
        <xdr:cNvPr id="117" name="Picture 25" descr="http://www.seace.gob.pe/images/icon_word.jpg">
          <a:hlinkClick r:id="rId108"/>
        </xdr:cNvPr>
        <xdr:cNvSpPr>
          <a:spLocks noChangeAspect="1"/>
        </xdr:cNvSpPr>
      </xdr:nvSpPr>
      <xdr:spPr>
        <a:xfrm>
          <a:off x="485775" y="81314925"/>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140</xdr:row>
      <xdr:rowOff>0</xdr:rowOff>
    </xdr:from>
    <xdr:ext cx="38100" cy="219075"/>
    <xdr:sp>
      <xdr:nvSpPr>
        <xdr:cNvPr id="118" name="Picture 25" descr="http://www.seace.gob.pe/images/icon_word.jpg">
          <a:hlinkClick r:id="rId109"/>
        </xdr:cNvPr>
        <xdr:cNvSpPr>
          <a:spLocks noChangeAspect="1"/>
        </xdr:cNvSpPr>
      </xdr:nvSpPr>
      <xdr:spPr>
        <a:xfrm>
          <a:off x="485775" y="81314925"/>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143</xdr:row>
      <xdr:rowOff>0</xdr:rowOff>
    </xdr:from>
    <xdr:ext cx="38100" cy="161925"/>
    <xdr:sp>
      <xdr:nvSpPr>
        <xdr:cNvPr id="119" name="Picture 25" descr="http://www.seace.gob.pe/images/icon_word.jpg">
          <a:hlinkClick r:id="rId110"/>
        </xdr:cNvPr>
        <xdr:cNvSpPr>
          <a:spLocks noChangeAspect="1"/>
        </xdr:cNvSpPr>
      </xdr:nvSpPr>
      <xdr:spPr>
        <a:xfrm>
          <a:off x="485775" y="828389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143</xdr:row>
      <xdr:rowOff>0</xdr:rowOff>
    </xdr:from>
    <xdr:ext cx="38100" cy="161925"/>
    <xdr:sp>
      <xdr:nvSpPr>
        <xdr:cNvPr id="120" name="Picture 25" descr="http://www.seace.gob.pe/images/icon_word.jpg">
          <a:hlinkClick r:id="rId111"/>
        </xdr:cNvPr>
        <xdr:cNvSpPr>
          <a:spLocks noChangeAspect="1"/>
        </xdr:cNvSpPr>
      </xdr:nvSpPr>
      <xdr:spPr>
        <a:xfrm>
          <a:off x="485775" y="828389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146</xdr:row>
      <xdr:rowOff>0</xdr:rowOff>
    </xdr:from>
    <xdr:ext cx="38100" cy="161925"/>
    <xdr:sp>
      <xdr:nvSpPr>
        <xdr:cNvPr id="121" name="Picture 25" descr="http://www.seace.gob.pe/images/icon_word.jpg">
          <a:hlinkClick r:id="rId112"/>
        </xdr:cNvPr>
        <xdr:cNvSpPr>
          <a:spLocks noChangeAspect="1"/>
        </xdr:cNvSpPr>
      </xdr:nvSpPr>
      <xdr:spPr>
        <a:xfrm>
          <a:off x="485775" y="84029550"/>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146</xdr:row>
      <xdr:rowOff>0</xdr:rowOff>
    </xdr:from>
    <xdr:ext cx="38100" cy="161925"/>
    <xdr:sp>
      <xdr:nvSpPr>
        <xdr:cNvPr id="122" name="Picture 25" descr="http://www.seace.gob.pe/images/icon_word.jpg">
          <a:hlinkClick r:id="rId113"/>
        </xdr:cNvPr>
        <xdr:cNvSpPr>
          <a:spLocks noChangeAspect="1"/>
        </xdr:cNvSpPr>
      </xdr:nvSpPr>
      <xdr:spPr>
        <a:xfrm>
          <a:off x="485775" y="84029550"/>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149</xdr:row>
      <xdr:rowOff>0</xdr:rowOff>
    </xdr:from>
    <xdr:ext cx="38100" cy="219075"/>
    <xdr:sp>
      <xdr:nvSpPr>
        <xdr:cNvPr id="123" name="Picture 25" descr="http://www.seace.gob.pe/images/icon_word.jpg">
          <a:hlinkClick r:id="rId114"/>
        </xdr:cNvPr>
        <xdr:cNvSpPr>
          <a:spLocks noChangeAspect="1"/>
        </xdr:cNvSpPr>
      </xdr:nvSpPr>
      <xdr:spPr>
        <a:xfrm>
          <a:off x="485775" y="84658200"/>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149</xdr:row>
      <xdr:rowOff>0</xdr:rowOff>
    </xdr:from>
    <xdr:ext cx="38100" cy="219075"/>
    <xdr:sp>
      <xdr:nvSpPr>
        <xdr:cNvPr id="124" name="Picture 25" descr="http://www.seace.gob.pe/images/icon_word.jpg">
          <a:hlinkClick r:id="rId115"/>
        </xdr:cNvPr>
        <xdr:cNvSpPr>
          <a:spLocks noChangeAspect="1"/>
        </xdr:cNvSpPr>
      </xdr:nvSpPr>
      <xdr:spPr>
        <a:xfrm>
          <a:off x="485775" y="84658200"/>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152</xdr:row>
      <xdr:rowOff>0</xdr:rowOff>
    </xdr:from>
    <xdr:ext cx="38100" cy="247650"/>
    <xdr:sp>
      <xdr:nvSpPr>
        <xdr:cNvPr id="125" name="Picture 25" descr="http://www.seace.gob.pe/images/icon_word.jpg">
          <a:hlinkClick r:id="rId116"/>
        </xdr:cNvPr>
        <xdr:cNvSpPr>
          <a:spLocks noChangeAspect="1"/>
        </xdr:cNvSpPr>
      </xdr:nvSpPr>
      <xdr:spPr>
        <a:xfrm>
          <a:off x="485775" y="86182200"/>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152</xdr:row>
      <xdr:rowOff>0</xdr:rowOff>
    </xdr:from>
    <xdr:ext cx="38100" cy="247650"/>
    <xdr:sp>
      <xdr:nvSpPr>
        <xdr:cNvPr id="126" name="Picture 25" descr="http://www.seace.gob.pe/images/icon_word.jpg">
          <a:hlinkClick r:id="rId117"/>
        </xdr:cNvPr>
        <xdr:cNvSpPr>
          <a:spLocks noChangeAspect="1"/>
        </xdr:cNvSpPr>
      </xdr:nvSpPr>
      <xdr:spPr>
        <a:xfrm>
          <a:off x="485775" y="86182200"/>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155</xdr:row>
      <xdr:rowOff>0</xdr:rowOff>
    </xdr:from>
    <xdr:ext cx="38100" cy="161925"/>
    <xdr:sp>
      <xdr:nvSpPr>
        <xdr:cNvPr id="127" name="Picture 25" descr="http://www.seace.gob.pe/images/icon_word.jpg">
          <a:hlinkClick r:id="rId118"/>
        </xdr:cNvPr>
        <xdr:cNvSpPr>
          <a:spLocks noChangeAspect="1"/>
        </xdr:cNvSpPr>
      </xdr:nvSpPr>
      <xdr:spPr>
        <a:xfrm>
          <a:off x="485775" y="87553800"/>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155</xdr:row>
      <xdr:rowOff>0</xdr:rowOff>
    </xdr:from>
    <xdr:ext cx="38100" cy="161925"/>
    <xdr:sp>
      <xdr:nvSpPr>
        <xdr:cNvPr id="128" name="Picture 25" descr="http://www.seace.gob.pe/images/icon_word.jpg">
          <a:hlinkClick r:id="rId119"/>
        </xdr:cNvPr>
        <xdr:cNvSpPr>
          <a:spLocks noChangeAspect="1"/>
        </xdr:cNvSpPr>
      </xdr:nvSpPr>
      <xdr:spPr>
        <a:xfrm>
          <a:off x="485775" y="87553800"/>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158</xdr:row>
      <xdr:rowOff>0</xdr:rowOff>
    </xdr:from>
    <xdr:ext cx="38100" cy="161925"/>
    <xdr:sp>
      <xdr:nvSpPr>
        <xdr:cNvPr id="129" name="Picture 25" descr="http://www.seace.gob.pe/images/icon_word.jpg">
          <a:hlinkClick r:id="rId120"/>
        </xdr:cNvPr>
        <xdr:cNvSpPr>
          <a:spLocks noChangeAspect="1"/>
        </xdr:cNvSpPr>
      </xdr:nvSpPr>
      <xdr:spPr>
        <a:xfrm>
          <a:off x="485775" y="886301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158</xdr:row>
      <xdr:rowOff>0</xdr:rowOff>
    </xdr:from>
    <xdr:ext cx="38100" cy="161925"/>
    <xdr:sp>
      <xdr:nvSpPr>
        <xdr:cNvPr id="130" name="Picture 25" descr="http://www.seace.gob.pe/images/icon_word.jpg">
          <a:hlinkClick r:id="rId121"/>
        </xdr:cNvPr>
        <xdr:cNvSpPr>
          <a:spLocks noChangeAspect="1"/>
        </xdr:cNvSpPr>
      </xdr:nvSpPr>
      <xdr:spPr>
        <a:xfrm>
          <a:off x="485775" y="886301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161</xdr:row>
      <xdr:rowOff>0</xdr:rowOff>
    </xdr:from>
    <xdr:ext cx="38100" cy="161925"/>
    <xdr:sp>
      <xdr:nvSpPr>
        <xdr:cNvPr id="131" name="Picture 25" descr="http://www.seace.gob.pe/images/icon_word.jpg">
          <a:hlinkClick r:id="rId122"/>
        </xdr:cNvPr>
        <xdr:cNvSpPr>
          <a:spLocks noChangeAspect="1"/>
        </xdr:cNvSpPr>
      </xdr:nvSpPr>
      <xdr:spPr>
        <a:xfrm>
          <a:off x="485775" y="898493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161</xdr:row>
      <xdr:rowOff>0</xdr:rowOff>
    </xdr:from>
    <xdr:ext cx="38100" cy="161925"/>
    <xdr:sp>
      <xdr:nvSpPr>
        <xdr:cNvPr id="132" name="Picture 25" descr="http://www.seace.gob.pe/images/icon_word.jpg">
          <a:hlinkClick r:id="rId123"/>
        </xdr:cNvPr>
        <xdr:cNvSpPr>
          <a:spLocks noChangeAspect="1"/>
        </xdr:cNvSpPr>
      </xdr:nvSpPr>
      <xdr:spPr>
        <a:xfrm>
          <a:off x="485775" y="898493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164</xdr:row>
      <xdr:rowOff>0</xdr:rowOff>
    </xdr:from>
    <xdr:ext cx="38100" cy="161925"/>
    <xdr:sp>
      <xdr:nvSpPr>
        <xdr:cNvPr id="133" name="Picture 25" descr="http://www.seace.gob.pe/images/icon_word.jpg">
          <a:hlinkClick r:id="rId124"/>
        </xdr:cNvPr>
        <xdr:cNvSpPr>
          <a:spLocks noChangeAspect="1"/>
        </xdr:cNvSpPr>
      </xdr:nvSpPr>
      <xdr:spPr>
        <a:xfrm>
          <a:off x="485775" y="915257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164</xdr:row>
      <xdr:rowOff>0</xdr:rowOff>
    </xdr:from>
    <xdr:ext cx="38100" cy="161925"/>
    <xdr:sp>
      <xdr:nvSpPr>
        <xdr:cNvPr id="134" name="Picture 25" descr="http://www.seace.gob.pe/images/icon_word.jpg">
          <a:hlinkClick r:id="rId125"/>
        </xdr:cNvPr>
        <xdr:cNvSpPr>
          <a:spLocks noChangeAspect="1"/>
        </xdr:cNvSpPr>
      </xdr:nvSpPr>
      <xdr:spPr>
        <a:xfrm>
          <a:off x="485775" y="915257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167</xdr:row>
      <xdr:rowOff>0</xdr:rowOff>
    </xdr:from>
    <xdr:ext cx="38100" cy="161925"/>
    <xdr:sp>
      <xdr:nvSpPr>
        <xdr:cNvPr id="135" name="Picture 25" descr="http://www.seace.gob.pe/images/icon_word.jpg">
          <a:hlinkClick r:id="rId126"/>
        </xdr:cNvPr>
        <xdr:cNvSpPr>
          <a:spLocks noChangeAspect="1"/>
        </xdr:cNvSpPr>
      </xdr:nvSpPr>
      <xdr:spPr>
        <a:xfrm>
          <a:off x="485775" y="928973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167</xdr:row>
      <xdr:rowOff>0</xdr:rowOff>
    </xdr:from>
    <xdr:ext cx="38100" cy="161925"/>
    <xdr:sp>
      <xdr:nvSpPr>
        <xdr:cNvPr id="136" name="Picture 25" descr="http://www.seace.gob.pe/images/icon_word.jpg">
          <a:hlinkClick r:id="rId127"/>
        </xdr:cNvPr>
        <xdr:cNvSpPr>
          <a:spLocks noChangeAspect="1"/>
        </xdr:cNvSpPr>
      </xdr:nvSpPr>
      <xdr:spPr>
        <a:xfrm>
          <a:off x="485775" y="928973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170</xdr:row>
      <xdr:rowOff>0</xdr:rowOff>
    </xdr:from>
    <xdr:ext cx="38100" cy="161925"/>
    <xdr:sp>
      <xdr:nvSpPr>
        <xdr:cNvPr id="137" name="Picture 25" descr="http://www.seace.gob.pe/images/icon_word.jpg">
          <a:hlinkClick r:id="rId128"/>
        </xdr:cNvPr>
        <xdr:cNvSpPr>
          <a:spLocks noChangeAspect="1"/>
        </xdr:cNvSpPr>
      </xdr:nvSpPr>
      <xdr:spPr>
        <a:xfrm>
          <a:off x="485775" y="945737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170</xdr:row>
      <xdr:rowOff>0</xdr:rowOff>
    </xdr:from>
    <xdr:ext cx="38100" cy="161925"/>
    <xdr:sp>
      <xdr:nvSpPr>
        <xdr:cNvPr id="138" name="Picture 25" descr="http://www.seace.gob.pe/images/icon_word.jpg">
          <a:hlinkClick r:id="rId129"/>
        </xdr:cNvPr>
        <xdr:cNvSpPr>
          <a:spLocks noChangeAspect="1"/>
        </xdr:cNvSpPr>
      </xdr:nvSpPr>
      <xdr:spPr>
        <a:xfrm>
          <a:off x="485775" y="945737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173</xdr:row>
      <xdr:rowOff>0</xdr:rowOff>
    </xdr:from>
    <xdr:ext cx="38100" cy="161925"/>
    <xdr:sp>
      <xdr:nvSpPr>
        <xdr:cNvPr id="139" name="Picture 25" descr="http://www.seace.gob.pe/images/icon_word.jpg">
          <a:hlinkClick r:id="rId130"/>
        </xdr:cNvPr>
        <xdr:cNvSpPr>
          <a:spLocks noChangeAspect="1"/>
        </xdr:cNvSpPr>
      </xdr:nvSpPr>
      <xdr:spPr>
        <a:xfrm>
          <a:off x="485775" y="964025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173</xdr:row>
      <xdr:rowOff>0</xdr:rowOff>
    </xdr:from>
    <xdr:ext cx="38100" cy="161925"/>
    <xdr:sp>
      <xdr:nvSpPr>
        <xdr:cNvPr id="140" name="Picture 25" descr="http://www.seace.gob.pe/images/icon_word.jpg">
          <a:hlinkClick r:id="rId131"/>
        </xdr:cNvPr>
        <xdr:cNvSpPr>
          <a:spLocks noChangeAspect="1"/>
        </xdr:cNvSpPr>
      </xdr:nvSpPr>
      <xdr:spPr>
        <a:xfrm>
          <a:off x="485775" y="964025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176</xdr:row>
      <xdr:rowOff>0</xdr:rowOff>
    </xdr:from>
    <xdr:ext cx="38100" cy="190500"/>
    <xdr:sp>
      <xdr:nvSpPr>
        <xdr:cNvPr id="141" name="Picture 25" descr="http://www.seace.gob.pe/images/icon_word.jpg">
          <a:hlinkClick r:id="rId132"/>
        </xdr:cNvPr>
        <xdr:cNvSpPr>
          <a:spLocks noChangeAspect="1"/>
        </xdr:cNvSpPr>
      </xdr:nvSpPr>
      <xdr:spPr>
        <a:xfrm>
          <a:off x="485775" y="974693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176</xdr:row>
      <xdr:rowOff>0</xdr:rowOff>
    </xdr:from>
    <xdr:ext cx="38100" cy="190500"/>
    <xdr:sp>
      <xdr:nvSpPr>
        <xdr:cNvPr id="142" name="Picture 25" descr="http://www.seace.gob.pe/images/icon_word.jpg">
          <a:hlinkClick r:id="rId133"/>
        </xdr:cNvPr>
        <xdr:cNvSpPr>
          <a:spLocks noChangeAspect="1"/>
        </xdr:cNvSpPr>
      </xdr:nvSpPr>
      <xdr:spPr>
        <a:xfrm>
          <a:off x="485775" y="974693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179</xdr:row>
      <xdr:rowOff>0</xdr:rowOff>
    </xdr:from>
    <xdr:ext cx="38100" cy="266700"/>
    <xdr:sp>
      <xdr:nvSpPr>
        <xdr:cNvPr id="143" name="Picture 25" descr="http://www.seace.gob.pe/images/icon_word.jpg">
          <a:hlinkClick r:id="rId134"/>
        </xdr:cNvPr>
        <xdr:cNvSpPr>
          <a:spLocks noChangeAspect="1"/>
        </xdr:cNvSpPr>
      </xdr:nvSpPr>
      <xdr:spPr>
        <a:xfrm>
          <a:off x="485775" y="99450525"/>
          <a:ext cx="381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179</xdr:row>
      <xdr:rowOff>0</xdr:rowOff>
    </xdr:from>
    <xdr:ext cx="38100" cy="266700"/>
    <xdr:sp>
      <xdr:nvSpPr>
        <xdr:cNvPr id="144" name="Picture 25" descr="http://www.seace.gob.pe/images/icon_word.jpg">
          <a:hlinkClick r:id="rId135"/>
        </xdr:cNvPr>
        <xdr:cNvSpPr>
          <a:spLocks noChangeAspect="1"/>
        </xdr:cNvSpPr>
      </xdr:nvSpPr>
      <xdr:spPr>
        <a:xfrm>
          <a:off x="485775" y="99450525"/>
          <a:ext cx="381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182</xdr:row>
      <xdr:rowOff>0</xdr:rowOff>
    </xdr:from>
    <xdr:ext cx="38100" cy="219075"/>
    <xdr:sp>
      <xdr:nvSpPr>
        <xdr:cNvPr id="145" name="Picture 25" descr="http://www.seace.gob.pe/images/icon_word.jpg">
          <a:hlinkClick r:id="rId136"/>
        </xdr:cNvPr>
        <xdr:cNvSpPr>
          <a:spLocks noChangeAspect="1"/>
        </xdr:cNvSpPr>
      </xdr:nvSpPr>
      <xdr:spPr>
        <a:xfrm>
          <a:off x="485775" y="101126925"/>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182</xdr:row>
      <xdr:rowOff>0</xdr:rowOff>
    </xdr:from>
    <xdr:ext cx="38100" cy="219075"/>
    <xdr:sp>
      <xdr:nvSpPr>
        <xdr:cNvPr id="146" name="Picture 25" descr="http://www.seace.gob.pe/images/icon_word.jpg">
          <a:hlinkClick r:id="rId137"/>
        </xdr:cNvPr>
        <xdr:cNvSpPr>
          <a:spLocks noChangeAspect="1"/>
        </xdr:cNvSpPr>
      </xdr:nvSpPr>
      <xdr:spPr>
        <a:xfrm>
          <a:off x="485775" y="101126925"/>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185</xdr:row>
      <xdr:rowOff>0</xdr:rowOff>
    </xdr:from>
    <xdr:ext cx="38100" cy="161925"/>
    <xdr:sp>
      <xdr:nvSpPr>
        <xdr:cNvPr id="147" name="Picture 25" descr="http://www.seace.gob.pe/images/icon_word.jpg">
          <a:hlinkClick r:id="rId138"/>
        </xdr:cNvPr>
        <xdr:cNvSpPr>
          <a:spLocks noChangeAspect="1"/>
        </xdr:cNvSpPr>
      </xdr:nvSpPr>
      <xdr:spPr>
        <a:xfrm>
          <a:off x="485775" y="1024985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185</xdr:row>
      <xdr:rowOff>0</xdr:rowOff>
    </xdr:from>
    <xdr:ext cx="38100" cy="161925"/>
    <xdr:sp>
      <xdr:nvSpPr>
        <xdr:cNvPr id="148" name="Picture 25" descr="http://www.seace.gob.pe/images/icon_word.jpg">
          <a:hlinkClick r:id="rId139"/>
        </xdr:cNvPr>
        <xdr:cNvSpPr>
          <a:spLocks noChangeAspect="1"/>
        </xdr:cNvSpPr>
      </xdr:nvSpPr>
      <xdr:spPr>
        <a:xfrm>
          <a:off x="485775" y="1024985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188</xdr:row>
      <xdr:rowOff>0</xdr:rowOff>
    </xdr:from>
    <xdr:ext cx="38100" cy="266700"/>
    <xdr:sp>
      <xdr:nvSpPr>
        <xdr:cNvPr id="149" name="Picture 25" descr="http://www.seace.gob.pe/images/icon_word.jpg">
          <a:hlinkClick r:id="rId140"/>
        </xdr:cNvPr>
        <xdr:cNvSpPr>
          <a:spLocks noChangeAspect="1"/>
        </xdr:cNvSpPr>
      </xdr:nvSpPr>
      <xdr:spPr>
        <a:xfrm>
          <a:off x="485775" y="103565325"/>
          <a:ext cx="381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188</xdr:row>
      <xdr:rowOff>0</xdr:rowOff>
    </xdr:from>
    <xdr:ext cx="38100" cy="266700"/>
    <xdr:sp>
      <xdr:nvSpPr>
        <xdr:cNvPr id="150" name="Picture 25" descr="http://www.seace.gob.pe/images/icon_word.jpg">
          <a:hlinkClick r:id="rId141"/>
        </xdr:cNvPr>
        <xdr:cNvSpPr>
          <a:spLocks noChangeAspect="1"/>
        </xdr:cNvSpPr>
      </xdr:nvSpPr>
      <xdr:spPr>
        <a:xfrm>
          <a:off x="485775" y="103565325"/>
          <a:ext cx="381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38100" cy="161925"/>
    <xdr:sp>
      <xdr:nvSpPr>
        <xdr:cNvPr id="151" name="Picture 25" descr="http://www.seace.gob.pe/images/icon_word.jpg">
          <a:hlinkClick r:id="rId142"/>
        </xdr:cNvPr>
        <xdr:cNvSpPr>
          <a:spLocks noChangeAspect="1"/>
        </xdr:cNvSpPr>
      </xdr:nvSpPr>
      <xdr:spPr>
        <a:xfrm>
          <a:off x="485775" y="1058513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191</xdr:row>
      <xdr:rowOff>0</xdr:rowOff>
    </xdr:from>
    <xdr:ext cx="38100" cy="161925"/>
    <xdr:sp>
      <xdr:nvSpPr>
        <xdr:cNvPr id="152" name="Picture 25" descr="http://www.seace.gob.pe/images/icon_word.jpg">
          <a:hlinkClick r:id="rId143"/>
        </xdr:cNvPr>
        <xdr:cNvSpPr>
          <a:spLocks noChangeAspect="1"/>
        </xdr:cNvSpPr>
      </xdr:nvSpPr>
      <xdr:spPr>
        <a:xfrm>
          <a:off x="485775" y="1058513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194</xdr:row>
      <xdr:rowOff>0</xdr:rowOff>
    </xdr:from>
    <xdr:ext cx="38100" cy="161925"/>
    <xdr:sp>
      <xdr:nvSpPr>
        <xdr:cNvPr id="153" name="Picture 25" descr="http://www.seace.gob.pe/images/icon_word.jpg">
          <a:hlinkClick r:id="rId144"/>
        </xdr:cNvPr>
        <xdr:cNvSpPr>
          <a:spLocks noChangeAspect="1"/>
        </xdr:cNvSpPr>
      </xdr:nvSpPr>
      <xdr:spPr>
        <a:xfrm>
          <a:off x="485775" y="1075277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194</xdr:row>
      <xdr:rowOff>0</xdr:rowOff>
    </xdr:from>
    <xdr:ext cx="38100" cy="161925"/>
    <xdr:sp>
      <xdr:nvSpPr>
        <xdr:cNvPr id="154" name="Picture 25" descr="http://www.seace.gob.pe/images/icon_word.jpg">
          <a:hlinkClick r:id="rId145"/>
        </xdr:cNvPr>
        <xdr:cNvSpPr>
          <a:spLocks noChangeAspect="1"/>
        </xdr:cNvSpPr>
      </xdr:nvSpPr>
      <xdr:spPr>
        <a:xfrm>
          <a:off x="485775" y="1075277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197</xdr:row>
      <xdr:rowOff>0</xdr:rowOff>
    </xdr:from>
    <xdr:ext cx="38100" cy="161925"/>
    <xdr:sp>
      <xdr:nvSpPr>
        <xdr:cNvPr id="155" name="Picture 25" descr="http://www.seace.gob.pe/images/icon_word.jpg">
          <a:hlinkClick r:id="rId146"/>
        </xdr:cNvPr>
        <xdr:cNvSpPr>
          <a:spLocks noChangeAspect="1"/>
        </xdr:cNvSpPr>
      </xdr:nvSpPr>
      <xdr:spPr>
        <a:xfrm>
          <a:off x="485775" y="1088993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197</xdr:row>
      <xdr:rowOff>0</xdr:rowOff>
    </xdr:from>
    <xdr:ext cx="38100" cy="161925"/>
    <xdr:sp>
      <xdr:nvSpPr>
        <xdr:cNvPr id="156" name="Picture 25" descr="http://www.seace.gob.pe/images/icon_word.jpg">
          <a:hlinkClick r:id="rId147"/>
        </xdr:cNvPr>
        <xdr:cNvSpPr>
          <a:spLocks noChangeAspect="1"/>
        </xdr:cNvSpPr>
      </xdr:nvSpPr>
      <xdr:spPr>
        <a:xfrm>
          <a:off x="485775" y="1088993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200</xdr:row>
      <xdr:rowOff>0</xdr:rowOff>
    </xdr:from>
    <xdr:ext cx="38100" cy="247650"/>
    <xdr:sp>
      <xdr:nvSpPr>
        <xdr:cNvPr id="157" name="Picture 25" descr="http://www.seace.gob.pe/images/icon_word.jpg">
          <a:hlinkClick r:id="rId148"/>
        </xdr:cNvPr>
        <xdr:cNvSpPr>
          <a:spLocks noChangeAspect="1"/>
        </xdr:cNvSpPr>
      </xdr:nvSpPr>
      <xdr:spPr>
        <a:xfrm>
          <a:off x="485775" y="110118525"/>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200</xdr:row>
      <xdr:rowOff>0</xdr:rowOff>
    </xdr:from>
    <xdr:ext cx="38100" cy="247650"/>
    <xdr:sp>
      <xdr:nvSpPr>
        <xdr:cNvPr id="158" name="Picture 25" descr="http://www.seace.gob.pe/images/icon_word.jpg">
          <a:hlinkClick r:id="rId149"/>
        </xdr:cNvPr>
        <xdr:cNvSpPr>
          <a:spLocks noChangeAspect="1"/>
        </xdr:cNvSpPr>
      </xdr:nvSpPr>
      <xdr:spPr>
        <a:xfrm>
          <a:off x="485775" y="110118525"/>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203</xdr:row>
      <xdr:rowOff>0</xdr:rowOff>
    </xdr:from>
    <xdr:ext cx="38100" cy="161925"/>
    <xdr:sp>
      <xdr:nvSpPr>
        <xdr:cNvPr id="159" name="Picture 25" descr="http://www.seace.gob.pe/images/icon_word.jpg">
          <a:hlinkClick r:id="rId150"/>
        </xdr:cNvPr>
        <xdr:cNvSpPr>
          <a:spLocks noChangeAspect="1"/>
        </xdr:cNvSpPr>
      </xdr:nvSpPr>
      <xdr:spPr>
        <a:xfrm>
          <a:off x="485775" y="1113377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203</xdr:row>
      <xdr:rowOff>0</xdr:rowOff>
    </xdr:from>
    <xdr:ext cx="38100" cy="161925"/>
    <xdr:sp>
      <xdr:nvSpPr>
        <xdr:cNvPr id="160" name="Picture 25" descr="http://www.seace.gob.pe/images/icon_word.jpg">
          <a:hlinkClick r:id="rId151"/>
        </xdr:cNvPr>
        <xdr:cNvSpPr>
          <a:spLocks noChangeAspect="1"/>
        </xdr:cNvSpPr>
      </xdr:nvSpPr>
      <xdr:spPr>
        <a:xfrm>
          <a:off x="485775" y="1113377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206</xdr:row>
      <xdr:rowOff>0</xdr:rowOff>
    </xdr:from>
    <xdr:ext cx="38100" cy="161925"/>
    <xdr:sp>
      <xdr:nvSpPr>
        <xdr:cNvPr id="161" name="Picture 25" descr="http://www.seace.gob.pe/images/icon_word.jpg">
          <a:hlinkClick r:id="rId152"/>
        </xdr:cNvPr>
        <xdr:cNvSpPr>
          <a:spLocks noChangeAspect="1"/>
        </xdr:cNvSpPr>
      </xdr:nvSpPr>
      <xdr:spPr>
        <a:xfrm>
          <a:off x="485775" y="1125569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206</xdr:row>
      <xdr:rowOff>0</xdr:rowOff>
    </xdr:from>
    <xdr:ext cx="38100" cy="161925"/>
    <xdr:sp>
      <xdr:nvSpPr>
        <xdr:cNvPr id="162" name="Picture 25" descr="http://www.seace.gob.pe/images/icon_word.jpg">
          <a:hlinkClick r:id="rId153"/>
        </xdr:cNvPr>
        <xdr:cNvSpPr>
          <a:spLocks noChangeAspect="1"/>
        </xdr:cNvSpPr>
      </xdr:nvSpPr>
      <xdr:spPr>
        <a:xfrm>
          <a:off x="485775" y="1125569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209</xdr:row>
      <xdr:rowOff>0</xdr:rowOff>
    </xdr:from>
    <xdr:ext cx="38100" cy="161925"/>
    <xdr:sp>
      <xdr:nvSpPr>
        <xdr:cNvPr id="163" name="Picture 25" descr="http://www.seace.gob.pe/images/icon_word.jpg">
          <a:hlinkClick r:id="rId154"/>
        </xdr:cNvPr>
        <xdr:cNvSpPr>
          <a:spLocks noChangeAspect="1"/>
        </xdr:cNvSpPr>
      </xdr:nvSpPr>
      <xdr:spPr>
        <a:xfrm>
          <a:off x="485775" y="1137761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209</xdr:row>
      <xdr:rowOff>0</xdr:rowOff>
    </xdr:from>
    <xdr:ext cx="38100" cy="161925"/>
    <xdr:sp>
      <xdr:nvSpPr>
        <xdr:cNvPr id="164" name="Picture 25" descr="http://www.seace.gob.pe/images/icon_word.jpg">
          <a:hlinkClick r:id="rId155"/>
        </xdr:cNvPr>
        <xdr:cNvSpPr>
          <a:spLocks noChangeAspect="1"/>
        </xdr:cNvSpPr>
      </xdr:nvSpPr>
      <xdr:spPr>
        <a:xfrm>
          <a:off x="485775" y="1137761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212</xdr:row>
      <xdr:rowOff>0</xdr:rowOff>
    </xdr:from>
    <xdr:ext cx="38100" cy="190500"/>
    <xdr:sp>
      <xdr:nvSpPr>
        <xdr:cNvPr id="165" name="Picture 25" descr="http://www.seace.gob.pe/images/icon_word.jpg">
          <a:hlinkClick r:id="rId156"/>
        </xdr:cNvPr>
        <xdr:cNvSpPr>
          <a:spLocks noChangeAspect="1"/>
        </xdr:cNvSpPr>
      </xdr:nvSpPr>
      <xdr:spPr>
        <a:xfrm>
          <a:off x="485775" y="1153001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212</xdr:row>
      <xdr:rowOff>0</xdr:rowOff>
    </xdr:from>
    <xdr:ext cx="38100" cy="190500"/>
    <xdr:sp>
      <xdr:nvSpPr>
        <xdr:cNvPr id="166" name="Picture 25" descr="http://www.seace.gob.pe/images/icon_word.jpg">
          <a:hlinkClick r:id="rId157"/>
        </xdr:cNvPr>
        <xdr:cNvSpPr>
          <a:spLocks noChangeAspect="1"/>
        </xdr:cNvSpPr>
      </xdr:nvSpPr>
      <xdr:spPr>
        <a:xfrm>
          <a:off x="485775" y="1153001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215</xdr:row>
      <xdr:rowOff>0</xdr:rowOff>
    </xdr:from>
    <xdr:ext cx="38100" cy="161925"/>
    <xdr:sp>
      <xdr:nvSpPr>
        <xdr:cNvPr id="167" name="Picture 25" descr="http://www.seace.gob.pe/images/icon_word.jpg">
          <a:hlinkClick r:id="rId158"/>
        </xdr:cNvPr>
        <xdr:cNvSpPr>
          <a:spLocks noChangeAspect="1"/>
        </xdr:cNvSpPr>
      </xdr:nvSpPr>
      <xdr:spPr>
        <a:xfrm>
          <a:off x="485775" y="1172813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215</xdr:row>
      <xdr:rowOff>0</xdr:rowOff>
    </xdr:from>
    <xdr:ext cx="38100" cy="161925"/>
    <xdr:sp>
      <xdr:nvSpPr>
        <xdr:cNvPr id="168" name="Picture 25" descr="http://www.seace.gob.pe/images/icon_word.jpg">
          <a:hlinkClick r:id="rId159"/>
        </xdr:cNvPr>
        <xdr:cNvSpPr>
          <a:spLocks noChangeAspect="1"/>
        </xdr:cNvSpPr>
      </xdr:nvSpPr>
      <xdr:spPr>
        <a:xfrm>
          <a:off x="485775" y="1172813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218</xdr:row>
      <xdr:rowOff>0</xdr:rowOff>
    </xdr:from>
    <xdr:ext cx="38100" cy="161925"/>
    <xdr:sp>
      <xdr:nvSpPr>
        <xdr:cNvPr id="169" name="Picture 25" descr="http://www.seace.gob.pe/images/icon_word.jpg">
          <a:hlinkClick r:id="rId160"/>
        </xdr:cNvPr>
        <xdr:cNvSpPr>
          <a:spLocks noChangeAspect="1"/>
        </xdr:cNvSpPr>
      </xdr:nvSpPr>
      <xdr:spPr>
        <a:xfrm>
          <a:off x="485775" y="118205250"/>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218</xdr:row>
      <xdr:rowOff>0</xdr:rowOff>
    </xdr:from>
    <xdr:ext cx="38100" cy="161925"/>
    <xdr:sp>
      <xdr:nvSpPr>
        <xdr:cNvPr id="170" name="Picture 25" descr="http://www.seace.gob.pe/images/icon_word.jpg">
          <a:hlinkClick r:id="rId161"/>
        </xdr:cNvPr>
        <xdr:cNvSpPr>
          <a:spLocks noChangeAspect="1"/>
        </xdr:cNvSpPr>
      </xdr:nvSpPr>
      <xdr:spPr>
        <a:xfrm>
          <a:off x="485775" y="118205250"/>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221</xdr:row>
      <xdr:rowOff>0</xdr:rowOff>
    </xdr:from>
    <xdr:ext cx="38100" cy="161925"/>
    <xdr:sp>
      <xdr:nvSpPr>
        <xdr:cNvPr id="171" name="Picture 25" descr="http://www.seace.gob.pe/images/icon_word.jpg">
          <a:hlinkClick r:id="rId162"/>
        </xdr:cNvPr>
        <xdr:cNvSpPr>
          <a:spLocks noChangeAspect="1"/>
        </xdr:cNvSpPr>
      </xdr:nvSpPr>
      <xdr:spPr>
        <a:xfrm>
          <a:off x="485775" y="119424450"/>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221</xdr:row>
      <xdr:rowOff>0</xdr:rowOff>
    </xdr:from>
    <xdr:ext cx="38100" cy="161925"/>
    <xdr:sp>
      <xdr:nvSpPr>
        <xdr:cNvPr id="172" name="Picture 25" descr="http://www.seace.gob.pe/images/icon_word.jpg">
          <a:hlinkClick r:id="rId163"/>
        </xdr:cNvPr>
        <xdr:cNvSpPr>
          <a:spLocks noChangeAspect="1"/>
        </xdr:cNvSpPr>
      </xdr:nvSpPr>
      <xdr:spPr>
        <a:xfrm>
          <a:off x="485775" y="119424450"/>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224</xdr:row>
      <xdr:rowOff>0</xdr:rowOff>
    </xdr:from>
    <xdr:ext cx="38100" cy="190500"/>
    <xdr:sp>
      <xdr:nvSpPr>
        <xdr:cNvPr id="173" name="Picture 25" descr="http://www.seace.gob.pe/images/icon_word.jpg">
          <a:hlinkClick r:id="rId164"/>
        </xdr:cNvPr>
        <xdr:cNvSpPr>
          <a:spLocks noChangeAspect="1"/>
        </xdr:cNvSpPr>
      </xdr:nvSpPr>
      <xdr:spPr>
        <a:xfrm>
          <a:off x="485775" y="1207960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224</xdr:row>
      <xdr:rowOff>0</xdr:rowOff>
    </xdr:from>
    <xdr:ext cx="38100" cy="190500"/>
    <xdr:sp>
      <xdr:nvSpPr>
        <xdr:cNvPr id="174" name="Picture 25" descr="http://www.seace.gob.pe/images/icon_word.jpg">
          <a:hlinkClick r:id="rId165"/>
        </xdr:cNvPr>
        <xdr:cNvSpPr>
          <a:spLocks noChangeAspect="1"/>
        </xdr:cNvSpPr>
      </xdr:nvSpPr>
      <xdr:spPr>
        <a:xfrm>
          <a:off x="485775" y="1207960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227</xdr:row>
      <xdr:rowOff>0</xdr:rowOff>
    </xdr:from>
    <xdr:ext cx="38100" cy="161925"/>
    <xdr:sp>
      <xdr:nvSpPr>
        <xdr:cNvPr id="175" name="Picture 25" descr="http://www.seace.gob.pe/images/icon_word.jpg">
          <a:hlinkClick r:id="rId166"/>
        </xdr:cNvPr>
        <xdr:cNvSpPr>
          <a:spLocks noChangeAspect="1"/>
        </xdr:cNvSpPr>
      </xdr:nvSpPr>
      <xdr:spPr>
        <a:xfrm>
          <a:off x="485775" y="122167650"/>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227</xdr:row>
      <xdr:rowOff>0</xdr:rowOff>
    </xdr:from>
    <xdr:ext cx="38100" cy="161925"/>
    <xdr:sp>
      <xdr:nvSpPr>
        <xdr:cNvPr id="176" name="Picture 25" descr="http://www.seace.gob.pe/images/icon_word.jpg">
          <a:hlinkClick r:id="rId167"/>
        </xdr:cNvPr>
        <xdr:cNvSpPr>
          <a:spLocks noChangeAspect="1"/>
        </xdr:cNvSpPr>
      </xdr:nvSpPr>
      <xdr:spPr>
        <a:xfrm>
          <a:off x="485775" y="122167650"/>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230</xdr:row>
      <xdr:rowOff>0</xdr:rowOff>
    </xdr:from>
    <xdr:ext cx="38100" cy="161925"/>
    <xdr:sp>
      <xdr:nvSpPr>
        <xdr:cNvPr id="177" name="Picture 25" descr="http://www.seace.gob.pe/images/icon_word.jpg">
          <a:hlinkClick r:id="rId168"/>
        </xdr:cNvPr>
        <xdr:cNvSpPr>
          <a:spLocks noChangeAspect="1"/>
        </xdr:cNvSpPr>
      </xdr:nvSpPr>
      <xdr:spPr>
        <a:xfrm>
          <a:off x="485775" y="123844050"/>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230</xdr:row>
      <xdr:rowOff>0</xdr:rowOff>
    </xdr:from>
    <xdr:ext cx="38100" cy="161925"/>
    <xdr:sp>
      <xdr:nvSpPr>
        <xdr:cNvPr id="178" name="Picture 25" descr="http://www.seace.gob.pe/images/icon_word.jpg">
          <a:hlinkClick r:id="rId169"/>
        </xdr:cNvPr>
        <xdr:cNvSpPr>
          <a:spLocks noChangeAspect="1"/>
        </xdr:cNvSpPr>
      </xdr:nvSpPr>
      <xdr:spPr>
        <a:xfrm>
          <a:off x="485775" y="123844050"/>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233</xdr:row>
      <xdr:rowOff>0</xdr:rowOff>
    </xdr:from>
    <xdr:ext cx="38100" cy="161925"/>
    <xdr:sp>
      <xdr:nvSpPr>
        <xdr:cNvPr id="179" name="Picture 25" descr="http://www.seace.gob.pe/images/icon_word.jpg">
          <a:hlinkClick r:id="rId170"/>
        </xdr:cNvPr>
        <xdr:cNvSpPr>
          <a:spLocks noChangeAspect="1"/>
        </xdr:cNvSpPr>
      </xdr:nvSpPr>
      <xdr:spPr>
        <a:xfrm>
          <a:off x="485775" y="125215650"/>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233</xdr:row>
      <xdr:rowOff>0</xdr:rowOff>
    </xdr:from>
    <xdr:ext cx="38100" cy="161925"/>
    <xdr:sp>
      <xdr:nvSpPr>
        <xdr:cNvPr id="180" name="Picture 25" descr="http://www.seace.gob.pe/images/icon_word.jpg">
          <a:hlinkClick r:id="rId171"/>
        </xdr:cNvPr>
        <xdr:cNvSpPr>
          <a:spLocks noChangeAspect="1"/>
        </xdr:cNvSpPr>
      </xdr:nvSpPr>
      <xdr:spPr>
        <a:xfrm>
          <a:off x="485775" y="125215650"/>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236</xdr:row>
      <xdr:rowOff>0</xdr:rowOff>
    </xdr:from>
    <xdr:ext cx="38100" cy="247650"/>
    <xdr:sp>
      <xdr:nvSpPr>
        <xdr:cNvPr id="181" name="Picture 25" descr="http://www.seace.gob.pe/images/icon_word.jpg">
          <a:hlinkClick r:id="rId172"/>
        </xdr:cNvPr>
        <xdr:cNvSpPr>
          <a:spLocks noChangeAspect="1"/>
        </xdr:cNvSpPr>
      </xdr:nvSpPr>
      <xdr:spPr>
        <a:xfrm>
          <a:off x="485775" y="126282450"/>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236</xdr:row>
      <xdr:rowOff>0</xdr:rowOff>
    </xdr:from>
    <xdr:ext cx="38100" cy="247650"/>
    <xdr:sp>
      <xdr:nvSpPr>
        <xdr:cNvPr id="182" name="Picture 25" descr="http://www.seace.gob.pe/images/icon_word.jpg">
          <a:hlinkClick r:id="rId173"/>
        </xdr:cNvPr>
        <xdr:cNvSpPr>
          <a:spLocks noChangeAspect="1"/>
        </xdr:cNvSpPr>
      </xdr:nvSpPr>
      <xdr:spPr>
        <a:xfrm>
          <a:off x="485775" y="126282450"/>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239</xdr:row>
      <xdr:rowOff>0</xdr:rowOff>
    </xdr:from>
    <xdr:ext cx="38100" cy="161925"/>
    <xdr:sp>
      <xdr:nvSpPr>
        <xdr:cNvPr id="183" name="Picture 25" descr="http://www.seace.gob.pe/images/icon_word.jpg">
          <a:hlinkClick r:id="rId174"/>
        </xdr:cNvPr>
        <xdr:cNvSpPr>
          <a:spLocks noChangeAspect="1"/>
        </xdr:cNvSpPr>
      </xdr:nvSpPr>
      <xdr:spPr>
        <a:xfrm>
          <a:off x="485775" y="127806450"/>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239</xdr:row>
      <xdr:rowOff>0</xdr:rowOff>
    </xdr:from>
    <xdr:ext cx="38100" cy="161925"/>
    <xdr:sp>
      <xdr:nvSpPr>
        <xdr:cNvPr id="184" name="Picture 25" descr="http://www.seace.gob.pe/images/icon_word.jpg">
          <a:hlinkClick r:id="rId175"/>
        </xdr:cNvPr>
        <xdr:cNvSpPr>
          <a:spLocks noChangeAspect="1"/>
        </xdr:cNvSpPr>
      </xdr:nvSpPr>
      <xdr:spPr>
        <a:xfrm>
          <a:off x="485775" y="127806450"/>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242</xdr:row>
      <xdr:rowOff>0</xdr:rowOff>
    </xdr:from>
    <xdr:ext cx="38100" cy="190500"/>
    <xdr:sp>
      <xdr:nvSpPr>
        <xdr:cNvPr id="185" name="Picture 25" descr="http://www.seace.gob.pe/images/icon_word.jpg">
          <a:hlinkClick r:id="rId176"/>
        </xdr:cNvPr>
        <xdr:cNvSpPr>
          <a:spLocks noChangeAspect="1"/>
        </xdr:cNvSpPr>
      </xdr:nvSpPr>
      <xdr:spPr>
        <a:xfrm>
          <a:off x="485775" y="1288732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242</xdr:row>
      <xdr:rowOff>0</xdr:rowOff>
    </xdr:from>
    <xdr:ext cx="38100" cy="190500"/>
    <xdr:sp>
      <xdr:nvSpPr>
        <xdr:cNvPr id="186" name="Picture 25" descr="http://www.seace.gob.pe/images/icon_word.jpg">
          <a:hlinkClick r:id="rId177"/>
        </xdr:cNvPr>
        <xdr:cNvSpPr>
          <a:spLocks noChangeAspect="1"/>
        </xdr:cNvSpPr>
      </xdr:nvSpPr>
      <xdr:spPr>
        <a:xfrm>
          <a:off x="485775" y="1288732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245</xdr:row>
      <xdr:rowOff>0</xdr:rowOff>
    </xdr:from>
    <xdr:ext cx="38100" cy="161925"/>
    <xdr:sp>
      <xdr:nvSpPr>
        <xdr:cNvPr id="187" name="Picture 25" descr="http://www.seace.gob.pe/images/icon_word.jpg">
          <a:hlinkClick r:id="rId178"/>
        </xdr:cNvPr>
        <xdr:cNvSpPr>
          <a:spLocks noChangeAspect="1"/>
        </xdr:cNvSpPr>
      </xdr:nvSpPr>
      <xdr:spPr>
        <a:xfrm>
          <a:off x="485775" y="1297971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245</xdr:row>
      <xdr:rowOff>0</xdr:rowOff>
    </xdr:from>
    <xdr:ext cx="38100" cy="161925"/>
    <xdr:sp>
      <xdr:nvSpPr>
        <xdr:cNvPr id="188" name="Picture 25" descr="http://www.seace.gob.pe/images/icon_word.jpg">
          <a:hlinkClick r:id="rId179"/>
        </xdr:cNvPr>
        <xdr:cNvSpPr>
          <a:spLocks noChangeAspect="1"/>
        </xdr:cNvSpPr>
      </xdr:nvSpPr>
      <xdr:spPr>
        <a:xfrm>
          <a:off x="485775" y="1297971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248</xdr:row>
      <xdr:rowOff>0</xdr:rowOff>
    </xdr:from>
    <xdr:ext cx="38100" cy="266700"/>
    <xdr:sp>
      <xdr:nvSpPr>
        <xdr:cNvPr id="189" name="Picture 25" descr="http://www.seace.gob.pe/images/icon_word.jpg">
          <a:hlinkClick r:id="rId180"/>
        </xdr:cNvPr>
        <xdr:cNvSpPr>
          <a:spLocks noChangeAspect="1"/>
        </xdr:cNvSpPr>
      </xdr:nvSpPr>
      <xdr:spPr>
        <a:xfrm>
          <a:off x="485775" y="131930775"/>
          <a:ext cx="381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248</xdr:row>
      <xdr:rowOff>0</xdr:rowOff>
    </xdr:from>
    <xdr:ext cx="38100" cy="266700"/>
    <xdr:sp>
      <xdr:nvSpPr>
        <xdr:cNvPr id="190" name="Picture 25" descr="http://www.seace.gob.pe/images/icon_word.jpg">
          <a:hlinkClick r:id="rId181"/>
        </xdr:cNvPr>
        <xdr:cNvSpPr>
          <a:spLocks noChangeAspect="1"/>
        </xdr:cNvSpPr>
      </xdr:nvSpPr>
      <xdr:spPr>
        <a:xfrm>
          <a:off x="485775" y="131930775"/>
          <a:ext cx="381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38100" cy="247650"/>
    <xdr:sp>
      <xdr:nvSpPr>
        <xdr:cNvPr id="191" name="Picture 25" descr="http://www.seace.gob.pe/images/icon_word.jpg">
          <a:hlinkClick r:id="rId182"/>
        </xdr:cNvPr>
        <xdr:cNvSpPr>
          <a:spLocks noChangeAspect="1"/>
        </xdr:cNvSpPr>
      </xdr:nvSpPr>
      <xdr:spPr>
        <a:xfrm>
          <a:off x="485775" y="133759575"/>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251</xdr:row>
      <xdr:rowOff>0</xdr:rowOff>
    </xdr:from>
    <xdr:ext cx="38100" cy="247650"/>
    <xdr:sp>
      <xdr:nvSpPr>
        <xdr:cNvPr id="192" name="Picture 25" descr="http://www.seace.gob.pe/images/icon_word.jpg">
          <a:hlinkClick r:id="rId183"/>
        </xdr:cNvPr>
        <xdr:cNvSpPr>
          <a:spLocks noChangeAspect="1"/>
        </xdr:cNvSpPr>
      </xdr:nvSpPr>
      <xdr:spPr>
        <a:xfrm>
          <a:off x="485775" y="133759575"/>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254</xdr:row>
      <xdr:rowOff>0</xdr:rowOff>
    </xdr:from>
    <xdr:ext cx="38100" cy="266700"/>
    <xdr:sp>
      <xdr:nvSpPr>
        <xdr:cNvPr id="193" name="Picture 25" descr="http://www.seace.gob.pe/images/icon_word.jpg">
          <a:hlinkClick r:id="rId184"/>
        </xdr:cNvPr>
        <xdr:cNvSpPr>
          <a:spLocks noChangeAspect="1"/>
        </xdr:cNvSpPr>
      </xdr:nvSpPr>
      <xdr:spPr>
        <a:xfrm>
          <a:off x="485775" y="134826375"/>
          <a:ext cx="381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254</xdr:row>
      <xdr:rowOff>0</xdr:rowOff>
    </xdr:from>
    <xdr:ext cx="38100" cy="266700"/>
    <xdr:sp>
      <xdr:nvSpPr>
        <xdr:cNvPr id="194" name="Picture 25" descr="http://www.seace.gob.pe/images/icon_word.jpg">
          <a:hlinkClick r:id="rId185"/>
        </xdr:cNvPr>
        <xdr:cNvSpPr>
          <a:spLocks noChangeAspect="1"/>
        </xdr:cNvSpPr>
      </xdr:nvSpPr>
      <xdr:spPr>
        <a:xfrm>
          <a:off x="485775" y="134826375"/>
          <a:ext cx="381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257</xdr:row>
      <xdr:rowOff>0</xdr:rowOff>
    </xdr:from>
    <xdr:ext cx="38100" cy="200025"/>
    <xdr:sp>
      <xdr:nvSpPr>
        <xdr:cNvPr id="195" name="Picture 25" descr="http://www.seace.gob.pe/images/icon_word.jpg">
          <a:hlinkClick r:id="rId186"/>
        </xdr:cNvPr>
        <xdr:cNvSpPr>
          <a:spLocks noChangeAspect="1"/>
        </xdr:cNvSpPr>
      </xdr:nvSpPr>
      <xdr:spPr>
        <a:xfrm>
          <a:off x="485775" y="137112375"/>
          <a:ext cx="381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257</xdr:row>
      <xdr:rowOff>0</xdr:rowOff>
    </xdr:from>
    <xdr:ext cx="38100" cy="200025"/>
    <xdr:sp>
      <xdr:nvSpPr>
        <xdr:cNvPr id="196" name="Picture 25" descr="http://www.seace.gob.pe/images/icon_word.jpg">
          <a:hlinkClick r:id="rId187"/>
        </xdr:cNvPr>
        <xdr:cNvSpPr>
          <a:spLocks noChangeAspect="1"/>
        </xdr:cNvSpPr>
      </xdr:nvSpPr>
      <xdr:spPr>
        <a:xfrm>
          <a:off x="485775" y="137112375"/>
          <a:ext cx="381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260</xdr:row>
      <xdr:rowOff>0</xdr:rowOff>
    </xdr:from>
    <xdr:ext cx="38100" cy="190500"/>
    <xdr:sp>
      <xdr:nvSpPr>
        <xdr:cNvPr id="197" name="Picture 25" descr="http://www.seace.gob.pe/images/icon_word.jpg">
          <a:hlinkClick r:id="rId188"/>
        </xdr:cNvPr>
        <xdr:cNvSpPr>
          <a:spLocks noChangeAspect="1"/>
        </xdr:cNvSpPr>
      </xdr:nvSpPr>
      <xdr:spPr>
        <a:xfrm>
          <a:off x="485775" y="1392459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260</xdr:row>
      <xdr:rowOff>0</xdr:rowOff>
    </xdr:from>
    <xdr:ext cx="38100" cy="190500"/>
    <xdr:sp>
      <xdr:nvSpPr>
        <xdr:cNvPr id="198" name="Picture 25" descr="http://www.seace.gob.pe/images/icon_word.jpg">
          <a:hlinkClick r:id="rId189"/>
        </xdr:cNvPr>
        <xdr:cNvSpPr>
          <a:spLocks noChangeAspect="1"/>
        </xdr:cNvSpPr>
      </xdr:nvSpPr>
      <xdr:spPr>
        <a:xfrm>
          <a:off x="485775" y="1392459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263</xdr:row>
      <xdr:rowOff>0</xdr:rowOff>
    </xdr:from>
    <xdr:ext cx="38100" cy="161925"/>
    <xdr:sp>
      <xdr:nvSpPr>
        <xdr:cNvPr id="199" name="Picture 25" descr="http://www.seace.gob.pe/images/icon_word.jpg">
          <a:hlinkClick r:id="rId190"/>
        </xdr:cNvPr>
        <xdr:cNvSpPr>
          <a:spLocks noChangeAspect="1"/>
        </xdr:cNvSpPr>
      </xdr:nvSpPr>
      <xdr:spPr>
        <a:xfrm>
          <a:off x="485775" y="1409223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263</xdr:row>
      <xdr:rowOff>0</xdr:rowOff>
    </xdr:from>
    <xdr:ext cx="38100" cy="161925"/>
    <xdr:sp>
      <xdr:nvSpPr>
        <xdr:cNvPr id="200" name="Picture 25" descr="http://www.seace.gob.pe/images/icon_word.jpg">
          <a:hlinkClick r:id="rId191"/>
        </xdr:cNvPr>
        <xdr:cNvSpPr>
          <a:spLocks noChangeAspect="1"/>
        </xdr:cNvSpPr>
      </xdr:nvSpPr>
      <xdr:spPr>
        <a:xfrm>
          <a:off x="485775" y="1409223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266</xdr:row>
      <xdr:rowOff>0</xdr:rowOff>
    </xdr:from>
    <xdr:ext cx="38100" cy="219075"/>
    <xdr:sp>
      <xdr:nvSpPr>
        <xdr:cNvPr id="201" name="Picture 25" descr="http://www.seace.gob.pe/images/icon_word.jpg">
          <a:hlinkClick r:id="rId192"/>
        </xdr:cNvPr>
        <xdr:cNvSpPr>
          <a:spLocks noChangeAspect="1"/>
        </xdr:cNvSpPr>
      </xdr:nvSpPr>
      <xdr:spPr>
        <a:xfrm>
          <a:off x="485775" y="142598775"/>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266</xdr:row>
      <xdr:rowOff>0</xdr:rowOff>
    </xdr:from>
    <xdr:ext cx="38100" cy="219075"/>
    <xdr:sp>
      <xdr:nvSpPr>
        <xdr:cNvPr id="202" name="Picture 25" descr="http://www.seace.gob.pe/images/icon_word.jpg">
          <a:hlinkClick r:id="rId193"/>
        </xdr:cNvPr>
        <xdr:cNvSpPr>
          <a:spLocks noChangeAspect="1"/>
        </xdr:cNvSpPr>
      </xdr:nvSpPr>
      <xdr:spPr>
        <a:xfrm>
          <a:off x="485775" y="142598775"/>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269</xdr:row>
      <xdr:rowOff>0</xdr:rowOff>
    </xdr:from>
    <xdr:ext cx="38100" cy="161925"/>
    <xdr:sp>
      <xdr:nvSpPr>
        <xdr:cNvPr id="203" name="Picture 25" descr="http://www.seace.gob.pe/images/icon_word.jpg">
          <a:hlinkClick r:id="rId194"/>
        </xdr:cNvPr>
        <xdr:cNvSpPr>
          <a:spLocks noChangeAspect="1"/>
        </xdr:cNvSpPr>
      </xdr:nvSpPr>
      <xdr:spPr>
        <a:xfrm>
          <a:off x="485775" y="1444275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269</xdr:row>
      <xdr:rowOff>0</xdr:rowOff>
    </xdr:from>
    <xdr:ext cx="38100" cy="161925"/>
    <xdr:sp>
      <xdr:nvSpPr>
        <xdr:cNvPr id="204" name="Picture 25" descr="http://www.seace.gob.pe/images/icon_word.jpg">
          <a:hlinkClick r:id="rId195"/>
        </xdr:cNvPr>
        <xdr:cNvSpPr>
          <a:spLocks noChangeAspect="1"/>
        </xdr:cNvSpPr>
      </xdr:nvSpPr>
      <xdr:spPr>
        <a:xfrm>
          <a:off x="485775" y="1444275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272</xdr:row>
      <xdr:rowOff>0</xdr:rowOff>
    </xdr:from>
    <xdr:ext cx="38100" cy="161925"/>
    <xdr:sp>
      <xdr:nvSpPr>
        <xdr:cNvPr id="205" name="Picture 25" descr="http://www.seace.gob.pe/images/icon_word.jpg">
          <a:hlinkClick r:id="rId196"/>
        </xdr:cNvPr>
        <xdr:cNvSpPr>
          <a:spLocks noChangeAspect="1"/>
        </xdr:cNvSpPr>
      </xdr:nvSpPr>
      <xdr:spPr>
        <a:xfrm>
          <a:off x="485775" y="1459515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272</xdr:row>
      <xdr:rowOff>0</xdr:rowOff>
    </xdr:from>
    <xdr:ext cx="38100" cy="161925"/>
    <xdr:sp>
      <xdr:nvSpPr>
        <xdr:cNvPr id="206" name="Picture 25" descr="http://www.seace.gob.pe/images/icon_word.jpg">
          <a:hlinkClick r:id="rId197"/>
        </xdr:cNvPr>
        <xdr:cNvSpPr>
          <a:spLocks noChangeAspect="1"/>
        </xdr:cNvSpPr>
      </xdr:nvSpPr>
      <xdr:spPr>
        <a:xfrm>
          <a:off x="485775" y="1459515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275</xdr:row>
      <xdr:rowOff>0</xdr:rowOff>
    </xdr:from>
    <xdr:ext cx="38100" cy="161925"/>
    <xdr:sp>
      <xdr:nvSpPr>
        <xdr:cNvPr id="207" name="Picture 25" descr="http://www.seace.gob.pe/images/icon_word.jpg">
          <a:hlinkClick r:id="rId198"/>
        </xdr:cNvPr>
        <xdr:cNvSpPr>
          <a:spLocks noChangeAspect="1"/>
        </xdr:cNvSpPr>
      </xdr:nvSpPr>
      <xdr:spPr>
        <a:xfrm>
          <a:off x="485775" y="1474755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275</xdr:row>
      <xdr:rowOff>0</xdr:rowOff>
    </xdr:from>
    <xdr:ext cx="38100" cy="161925"/>
    <xdr:sp>
      <xdr:nvSpPr>
        <xdr:cNvPr id="208" name="Picture 25" descr="http://www.seace.gob.pe/images/icon_word.jpg">
          <a:hlinkClick r:id="rId199"/>
        </xdr:cNvPr>
        <xdr:cNvSpPr>
          <a:spLocks noChangeAspect="1"/>
        </xdr:cNvSpPr>
      </xdr:nvSpPr>
      <xdr:spPr>
        <a:xfrm>
          <a:off x="485775" y="1474755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38100" cy="219075"/>
    <xdr:sp>
      <xdr:nvSpPr>
        <xdr:cNvPr id="209" name="Picture 25" descr="http://www.seace.gob.pe/images/icon_word.jpg">
          <a:hlinkClick r:id="rId200"/>
        </xdr:cNvPr>
        <xdr:cNvSpPr>
          <a:spLocks noChangeAspect="1"/>
        </xdr:cNvSpPr>
      </xdr:nvSpPr>
      <xdr:spPr>
        <a:xfrm>
          <a:off x="485775" y="148542375"/>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38100" cy="219075"/>
    <xdr:sp>
      <xdr:nvSpPr>
        <xdr:cNvPr id="210" name="Picture 25" descr="http://www.seace.gob.pe/images/icon_word.jpg">
          <a:hlinkClick r:id="rId201"/>
        </xdr:cNvPr>
        <xdr:cNvSpPr>
          <a:spLocks noChangeAspect="1"/>
        </xdr:cNvSpPr>
      </xdr:nvSpPr>
      <xdr:spPr>
        <a:xfrm>
          <a:off x="485775" y="148542375"/>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281</xdr:row>
      <xdr:rowOff>0</xdr:rowOff>
    </xdr:from>
    <xdr:ext cx="38100" cy="161925"/>
    <xdr:sp>
      <xdr:nvSpPr>
        <xdr:cNvPr id="211" name="Picture 25" descr="http://www.seace.gob.pe/images/icon_word.jpg">
          <a:hlinkClick r:id="rId202"/>
        </xdr:cNvPr>
        <xdr:cNvSpPr>
          <a:spLocks noChangeAspect="1"/>
        </xdr:cNvSpPr>
      </xdr:nvSpPr>
      <xdr:spPr>
        <a:xfrm>
          <a:off x="485775" y="1500663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281</xdr:row>
      <xdr:rowOff>0</xdr:rowOff>
    </xdr:from>
    <xdr:ext cx="38100" cy="161925"/>
    <xdr:sp>
      <xdr:nvSpPr>
        <xdr:cNvPr id="212" name="Picture 25" descr="http://www.seace.gob.pe/images/icon_word.jpg">
          <a:hlinkClick r:id="rId203"/>
        </xdr:cNvPr>
        <xdr:cNvSpPr>
          <a:spLocks noChangeAspect="1"/>
        </xdr:cNvSpPr>
      </xdr:nvSpPr>
      <xdr:spPr>
        <a:xfrm>
          <a:off x="485775" y="1500663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284</xdr:row>
      <xdr:rowOff>0</xdr:rowOff>
    </xdr:from>
    <xdr:ext cx="38100" cy="161925"/>
    <xdr:sp>
      <xdr:nvSpPr>
        <xdr:cNvPr id="213" name="Picture 25" descr="http://www.seace.gob.pe/images/icon_word.jpg">
          <a:hlinkClick r:id="rId204"/>
        </xdr:cNvPr>
        <xdr:cNvSpPr>
          <a:spLocks noChangeAspect="1"/>
        </xdr:cNvSpPr>
      </xdr:nvSpPr>
      <xdr:spPr>
        <a:xfrm>
          <a:off x="485775" y="1514379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284</xdr:row>
      <xdr:rowOff>0</xdr:rowOff>
    </xdr:from>
    <xdr:ext cx="38100" cy="161925"/>
    <xdr:sp>
      <xdr:nvSpPr>
        <xdr:cNvPr id="214" name="Picture 25" descr="http://www.seace.gob.pe/images/icon_word.jpg">
          <a:hlinkClick r:id="rId205"/>
        </xdr:cNvPr>
        <xdr:cNvSpPr>
          <a:spLocks noChangeAspect="1"/>
        </xdr:cNvSpPr>
      </xdr:nvSpPr>
      <xdr:spPr>
        <a:xfrm>
          <a:off x="485775" y="1514379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287</xdr:row>
      <xdr:rowOff>0</xdr:rowOff>
    </xdr:from>
    <xdr:ext cx="38100" cy="190500"/>
    <xdr:sp>
      <xdr:nvSpPr>
        <xdr:cNvPr id="215" name="Picture 25" descr="http://www.seace.gob.pe/images/icon_word.jpg">
          <a:hlinkClick r:id="rId206"/>
        </xdr:cNvPr>
        <xdr:cNvSpPr>
          <a:spLocks noChangeAspect="1"/>
        </xdr:cNvSpPr>
      </xdr:nvSpPr>
      <xdr:spPr>
        <a:xfrm>
          <a:off x="485775" y="1525047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287</xdr:row>
      <xdr:rowOff>0</xdr:rowOff>
    </xdr:from>
    <xdr:ext cx="38100" cy="190500"/>
    <xdr:sp>
      <xdr:nvSpPr>
        <xdr:cNvPr id="216" name="Picture 25" descr="http://www.seace.gob.pe/images/icon_word.jpg">
          <a:hlinkClick r:id="rId207"/>
        </xdr:cNvPr>
        <xdr:cNvSpPr>
          <a:spLocks noChangeAspect="1"/>
        </xdr:cNvSpPr>
      </xdr:nvSpPr>
      <xdr:spPr>
        <a:xfrm>
          <a:off x="485775" y="1525047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290</xdr:row>
      <xdr:rowOff>0</xdr:rowOff>
    </xdr:from>
    <xdr:ext cx="38100" cy="161925"/>
    <xdr:sp>
      <xdr:nvSpPr>
        <xdr:cNvPr id="217" name="Picture 25" descr="http://www.seace.gob.pe/images/icon_word.jpg">
          <a:hlinkClick r:id="rId208"/>
        </xdr:cNvPr>
        <xdr:cNvSpPr>
          <a:spLocks noChangeAspect="1"/>
        </xdr:cNvSpPr>
      </xdr:nvSpPr>
      <xdr:spPr>
        <a:xfrm>
          <a:off x="485775" y="1543335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290</xdr:row>
      <xdr:rowOff>0</xdr:rowOff>
    </xdr:from>
    <xdr:ext cx="38100" cy="161925"/>
    <xdr:sp>
      <xdr:nvSpPr>
        <xdr:cNvPr id="218" name="Picture 25" descr="http://www.seace.gob.pe/images/icon_word.jpg">
          <a:hlinkClick r:id="rId209"/>
        </xdr:cNvPr>
        <xdr:cNvSpPr>
          <a:spLocks noChangeAspect="1"/>
        </xdr:cNvSpPr>
      </xdr:nvSpPr>
      <xdr:spPr>
        <a:xfrm>
          <a:off x="485775" y="1543335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293</xdr:row>
      <xdr:rowOff>0</xdr:rowOff>
    </xdr:from>
    <xdr:ext cx="38100" cy="247650"/>
    <xdr:sp>
      <xdr:nvSpPr>
        <xdr:cNvPr id="219" name="Picture 25" descr="http://www.seace.gob.pe/images/icon_word.jpg">
          <a:hlinkClick r:id="rId210"/>
        </xdr:cNvPr>
        <xdr:cNvSpPr>
          <a:spLocks noChangeAspect="1"/>
        </xdr:cNvSpPr>
      </xdr:nvSpPr>
      <xdr:spPr>
        <a:xfrm>
          <a:off x="485775" y="155552775"/>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293</xdr:row>
      <xdr:rowOff>0</xdr:rowOff>
    </xdr:from>
    <xdr:ext cx="38100" cy="247650"/>
    <xdr:sp>
      <xdr:nvSpPr>
        <xdr:cNvPr id="220" name="Picture 25" descr="http://www.seace.gob.pe/images/icon_word.jpg">
          <a:hlinkClick r:id="rId211"/>
        </xdr:cNvPr>
        <xdr:cNvSpPr>
          <a:spLocks noChangeAspect="1"/>
        </xdr:cNvSpPr>
      </xdr:nvSpPr>
      <xdr:spPr>
        <a:xfrm>
          <a:off x="485775" y="155552775"/>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296</xdr:row>
      <xdr:rowOff>0</xdr:rowOff>
    </xdr:from>
    <xdr:ext cx="38100" cy="219075"/>
    <xdr:sp>
      <xdr:nvSpPr>
        <xdr:cNvPr id="221" name="Picture 25" descr="http://www.seace.gob.pe/images/icon_word.jpg">
          <a:hlinkClick r:id="rId212"/>
        </xdr:cNvPr>
        <xdr:cNvSpPr>
          <a:spLocks noChangeAspect="1"/>
        </xdr:cNvSpPr>
      </xdr:nvSpPr>
      <xdr:spPr>
        <a:xfrm>
          <a:off x="485775" y="156771975"/>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296</xdr:row>
      <xdr:rowOff>0</xdr:rowOff>
    </xdr:from>
    <xdr:ext cx="38100" cy="219075"/>
    <xdr:sp>
      <xdr:nvSpPr>
        <xdr:cNvPr id="222" name="Picture 25" descr="http://www.seace.gob.pe/images/icon_word.jpg">
          <a:hlinkClick r:id="rId213"/>
        </xdr:cNvPr>
        <xdr:cNvSpPr>
          <a:spLocks noChangeAspect="1"/>
        </xdr:cNvSpPr>
      </xdr:nvSpPr>
      <xdr:spPr>
        <a:xfrm>
          <a:off x="485775" y="156771975"/>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299</xdr:row>
      <xdr:rowOff>0</xdr:rowOff>
    </xdr:from>
    <xdr:ext cx="38100" cy="247650"/>
    <xdr:sp>
      <xdr:nvSpPr>
        <xdr:cNvPr id="223" name="Picture 25" descr="http://www.seace.gob.pe/images/icon_word.jpg">
          <a:hlinkClick r:id="rId214"/>
        </xdr:cNvPr>
        <xdr:cNvSpPr>
          <a:spLocks noChangeAspect="1"/>
        </xdr:cNvSpPr>
      </xdr:nvSpPr>
      <xdr:spPr>
        <a:xfrm>
          <a:off x="485775" y="158448375"/>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299</xdr:row>
      <xdr:rowOff>0</xdr:rowOff>
    </xdr:from>
    <xdr:ext cx="38100" cy="247650"/>
    <xdr:sp>
      <xdr:nvSpPr>
        <xdr:cNvPr id="224" name="Picture 25" descr="http://www.seace.gob.pe/images/icon_word.jpg">
          <a:hlinkClick r:id="rId215"/>
        </xdr:cNvPr>
        <xdr:cNvSpPr>
          <a:spLocks noChangeAspect="1"/>
        </xdr:cNvSpPr>
      </xdr:nvSpPr>
      <xdr:spPr>
        <a:xfrm>
          <a:off x="485775" y="158448375"/>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302</xdr:row>
      <xdr:rowOff>0</xdr:rowOff>
    </xdr:from>
    <xdr:ext cx="38100" cy="247650"/>
    <xdr:sp>
      <xdr:nvSpPr>
        <xdr:cNvPr id="225" name="Picture 25" descr="http://www.seace.gob.pe/images/icon_word.jpg">
          <a:hlinkClick r:id="rId216"/>
        </xdr:cNvPr>
        <xdr:cNvSpPr>
          <a:spLocks noChangeAspect="1"/>
        </xdr:cNvSpPr>
      </xdr:nvSpPr>
      <xdr:spPr>
        <a:xfrm>
          <a:off x="485775" y="159819975"/>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302</xdr:row>
      <xdr:rowOff>0</xdr:rowOff>
    </xdr:from>
    <xdr:ext cx="38100" cy="247650"/>
    <xdr:sp>
      <xdr:nvSpPr>
        <xdr:cNvPr id="226" name="Picture 25" descr="http://www.seace.gob.pe/images/icon_word.jpg">
          <a:hlinkClick r:id="rId217"/>
        </xdr:cNvPr>
        <xdr:cNvSpPr>
          <a:spLocks noChangeAspect="1"/>
        </xdr:cNvSpPr>
      </xdr:nvSpPr>
      <xdr:spPr>
        <a:xfrm>
          <a:off x="485775" y="159819975"/>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305</xdr:row>
      <xdr:rowOff>0</xdr:rowOff>
    </xdr:from>
    <xdr:ext cx="38100" cy="266700"/>
    <xdr:sp>
      <xdr:nvSpPr>
        <xdr:cNvPr id="227" name="Picture 25" descr="http://www.seace.gob.pe/images/icon_word.jpg">
          <a:hlinkClick r:id="rId218"/>
        </xdr:cNvPr>
        <xdr:cNvSpPr>
          <a:spLocks noChangeAspect="1"/>
        </xdr:cNvSpPr>
      </xdr:nvSpPr>
      <xdr:spPr>
        <a:xfrm>
          <a:off x="485775" y="161191575"/>
          <a:ext cx="381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305</xdr:row>
      <xdr:rowOff>0</xdr:rowOff>
    </xdr:from>
    <xdr:ext cx="38100" cy="266700"/>
    <xdr:sp>
      <xdr:nvSpPr>
        <xdr:cNvPr id="228" name="Picture 25" descr="http://www.seace.gob.pe/images/icon_word.jpg">
          <a:hlinkClick r:id="rId219"/>
        </xdr:cNvPr>
        <xdr:cNvSpPr>
          <a:spLocks noChangeAspect="1"/>
        </xdr:cNvSpPr>
      </xdr:nvSpPr>
      <xdr:spPr>
        <a:xfrm>
          <a:off x="485775" y="161191575"/>
          <a:ext cx="381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308</xdr:row>
      <xdr:rowOff>0</xdr:rowOff>
    </xdr:from>
    <xdr:ext cx="38100" cy="161925"/>
    <xdr:sp>
      <xdr:nvSpPr>
        <xdr:cNvPr id="229" name="Picture 25" descr="http://www.seace.gob.pe/images/icon_word.jpg">
          <a:hlinkClick r:id="rId220"/>
        </xdr:cNvPr>
        <xdr:cNvSpPr>
          <a:spLocks noChangeAspect="1"/>
        </xdr:cNvSpPr>
      </xdr:nvSpPr>
      <xdr:spPr>
        <a:xfrm>
          <a:off x="485775" y="1627155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308</xdr:row>
      <xdr:rowOff>0</xdr:rowOff>
    </xdr:from>
    <xdr:ext cx="38100" cy="161925"/>
    <xdr:sp>
      <xdr:nvSpPr>
        <xdr:cNvPr id="230" name="Picture 25" descr="http://www.seace.gob.pe/images/icon_word.jpg">
          <a:hlinkClick r:id="rId221"/>
        </xdr:cNvPr>
        <xdr:cNvSpPr>
          <a:spLocks noChangeAspect="1"/>
        </xdr:cNvSpPr>
      </xdr:nvSpPr>
      <xdr:spPr>
        <a:xfrm>
          <a:off x="485775" y="1627155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311</xdr:row>
      <xdr:rowOff>0</xdr:rowOff>
    </xdr:from>
    <xdr:ext cx="38100" cy="161925"/>
    <xdr:sp>
      <xdr:nvSpPr>
        <xdr:cNvPr id="231" name="Picture 25" descr="http://www.seace.gob.pe/images/icon_word.jpg">
          <a:hlinkClick r:id="rId222"/>
        </xdr:cNvPr>
        <xdr:cNvSpPr>
          <a:spLocks noChangeAspect="1"/>
        </xdr:cNvSpPr>
      </xdr:nvSpPr>
      <xdr:spPr>
        <a:xfrm>
          <a:off x="485775" y="1645443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311</xdr:row>
      <xdr:rowOff>0</xdr:rowOff>
    </xdr:from>
    <xdr:ext cx="38100" cy="161925"/>
    <xdr:sp>
      <xdr:nvSpPr>
        <xdr:cNvPr id="232" name="Picture 25" descr="http://www.seace.gob.pe/images/icon_word.jpg">
          <a:hlinkClick r:id="rId223"/>
        </xdr:cNvPr>
        <xdr:cNvSpPr>
          <a:spLocks noChangeAspect="1"/>
        </xdr:cNvSpPr>
      </xdr:nvSpPr>
      <xdr:spPr>
        <a:xfrm>
          <a:off x="485775" y="1645443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314</xdr:row>
      <xdr:rowOff>0</xdr:rowOff>
    </xdr:from>
    <xdr:ext cx="38100" cy="161925"/>
    <xdr:sp>
      <xdr:nvSpPr>
        <xdr:cNvPr id="233" name="Picture 25" descr="http://www.seace.gob.pe/images/icon_word.jpg">
          <a:hlinkClick r:id="rId224"/>
        </xdr:cNvPr>
        <xdr:cNvSpPr>
          <a:spLocks noChangeAspect="1"/>
        </xdr:cNvSpPr>
      </xdr:nvSpPr>
      <xdr:spPr>
        <a:xfrm>
          <a:off x="485775" y="1657635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314</xdr:row>
      <xdr:rowOff>0</xdr:rowOff>
    </xdr:from>
    <xdr:ext cx="38100" cy="161925"/>
    <xdr:sp>
      <xdr:nvSpPr>
        <xdr:cNvPr id="234" name="Picture 25" descr="http://www.seace.gob.pe/images/icon_word.jpg">
          <a:hlinkClick r:id="rId225"/>
        </xdr:cNvPr>
        <xdr:cNvSpPr>
          <a:spLocks noChangeAspect="1"/>
        </xdr:cNvSpPr>
      </xdr:nvSpPr>
      <xdr:spPr>
        <a:xfrm>
          <a:off x="485775" y="1657635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317</xdr:row>
      <xdr:rowOff>0</xdr:rowOff>
    </xdr:from>
    <xdr:ext cx="38100" cy="161925"/>
    <xdr:sp>
      <xdr:nvSpPr>
        <xdr:cNvPr id="235" name="Picture 25" descr="http://www.seace.gob.pe/images/icon_word.jpg">
          <a:hlinkClick r:id="rId226"/>
        </xdr:cNvPr>
        <xdr:cNvSpPr>
          <a:spLocks noChangeAspect="1"/>
        </xdr:cNvSpPr>
      </xdr:nvSpPr>
      <xdr:spPr>
        <a:xfrm>
          <a:off x="485775" y="1671351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317</xdr:row>
      <xdr:rowOff>0</xdr:rowOff>
    </xdr:from>
    <xdr:ext cx="38100" cy="161925"/>
    <xdr:sp>
      <xdr:nvSpPr>
        <xdr:cNvPr id="236" name="Picture 25" descr="http://www.seace.gob.pe/images/icon_word.jpg">
          <a:hlinkClick r:id="rId227"/>
        </xdr:cNvPr>
        <xdr:cNvSpPr>
          <a:spLocks noChangeAspect="1"/>
        </xdr:cNvSpPr>
      </xdr:nvSpPr>
      <xdr:spPr>
        <a:xfrm>
          <a:off x="485775" y="1671351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320</xdr:row>
      <xdr:rowOff>0</xdr:rowOff>
    </xdr:from>
    <xdr:ext cx="38100" cy="247650"/>
    <xdr:sp>
      <xdr:nvSpPr>
        <xdr:cNvPr id="237" name="Picture 25" descr="http://www.seace.gob.pe/images/icon_word.jpg">
          <a:hlinkClick r:id="rId228"/>
        </xdr:cNvPr>
        <xdr:cNvSpPr>
          <a:spLocks noChangeAspect="1"/>
        </xdr:cNvSpPr>
      </xdr:nvSpPr>
      <xdr:spPr>
        <a:xfrm>
          <a:off x="485775" y="168506775"/>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320</xdr:row>
      <xdr:rowOff>0</xdr:rowOff>
    </xdr:from>
    <xdr:ext cx="38100" cy="247650"/>
    <xdr:sp>
      <xdr:nvSpPr>
        <xdr:cNvPr id="238" name="Picture 25" descr="http://www.seace.gob.pe/images/icon_word.jpg">
          <a:hlinkClick r:id="rId229"/>
        </xdr:cNvPr>
        <xdr:cNvSpPr>
          <a:spLocks noChangeAspect="1"/>
        </xdr:cNvSpPr>
      </xdr:nvSpPr>
      <xdr:spPr>
        <a:xfrm>
          <a:off x="485775" y="168506775"/>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323</xdr:row>
      <xdr:rowOff>0</xdr:rowOff>
    </xdr:from>
    <xdr:ext cx="38100" cy="190500"/>
    <xdr:sp>
      <xdr:nvSpPr>
        <xdr:cNvPr id="239" name="Picture 25" descr="http://www.seace.gob.pe/images/icon_word.jpg">
          <a:hlinkClick r:id="rId230"/>
        </xdr:cNvPr>
        <xdr:cNvSpPr>
          <a:spLocks noChangeAspect="1"/>
        </xdr:cNvSpPr>
      </xdr:nvSpPr>
      <xdr:spPr>
        <a:xfrm>
          <a:off x="485775" y="1697259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323</xdr:row>
      <xdr:rowOff>0</xdr:rowOff>
    </xdr:from>
    <xdr:ext cx="38100" cy="190500"/>
    <xdr:sp>
      <xdr:nvSpPr>
        <xdr:cNvPr id="240" name="Picture 25" descr="http://www.seace.gob.pe/images/icon_word.jpg">
          <a:hlinkClick r:id="rId231"/>
        </xdr:cNvPr>
        <xdr:cNvSpPr>
          <a:spLocks noChangeAspect="1"/>
        </xdr:cNvSpPr>
      </xdr:nvSpPr>
      <xdr:spPr>
        <a:xfrm>
          <a:off x="485775" y="1697259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326</xdr:row>
      <xdr:rowOff>0</xdr:rowOff>
    </xdr:from>
    <xdr:ext cx="38100" cy="190500"/>
    <xdr:sp>
      <xdr:nvSpPr>
        <xdr:cNvPr id="241" name="Picture 25" descr="http://www.seace.gob.pe/images/icon_word.jpg">
          <a:hlinkClick r:id="rId232"/>
        </xdr:cNvPr>
        <xdr:cNvSpPr>
          <a:spLocks noChangeAspect="1"/>
        </xdr:cNvSpPr>
      </xdr:nvSpPr>
      <xdr:spPr>
        <a:xfrm>
          <a:off x="485775" y="1715547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326</xdr:row>
      <xdr:rowOff>0</xdr:rowOff>
    </xdr:from>
    <xdr:ext cx="38100" cy="190500"/>
    <xdr:sp>
      <xdr:nvSpPr>
        <xdr:cNvPr id="242" name="Picture 25" descr="http://www.seace.gob.pe/images/icon_word.jpg">
          <a:hlinkClick r:id="rId233"/>
        </xdr:cNvPr>
        <xdr:cNvSpPr>
          <a:spLocks noChangeAspect="1"/>
        </xdr:cNvSpPr>
      </xdr:nvSpPr>
      <xdr:spPr>
        <a:xfrm>
          <a:off x="485775" y="1715547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329</xdr:row>
      <xdr:rowOff>0</xdr:rowOff>
    </xdr:from>
    <xdr:ext cx="38100" cy="247650"/>
    <xdr:sp>
      <xdr:nvSpPr>
        <xdr:cNvPr id="243" name="Picture 25" descr="http://www.seace.gob.pe/images/icon_word.jpg">
          <a:hlinkClick r:id="rId234"/>
        </xdr:cNvPr>
        <xdr:cNvSpPr>
          <a:spLocks noChangeAspect="1"/>
        </xdr:cNvSpPr>
      </xdr:nvSpPr>
      <xdr:spPr>
        <a:xfrm>
          <a:off x="485775" y="172773975"/>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329</xdr:row>
      <xdr:rowOff>0</xdr:rowOff>
    </xdr:from>
    <xdr:ext cx="38100" cy="247650"/>
    <xdr:sp>
      <xdr:nvSpPr>
        <xdr:cNvPr id="244" name="Picture 25" descr="http://www.seace.gob.pe/images/icon_word.jpg">
          <a:hlinkClick r:id="rId235"/>
        </xdr:cNvPr>
        <xdr:cNvSpPr>
          <a:spLocks noChangeAspect="1"/>
        </xdr:cNvSpPr>
      </xdr:nvSpPr>
      <xdr:spPr>
        <a:xfrm>
          <a:off x="485775" y="172773975"/>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332</xdr:row>
      <xdr:rowOff>0</xdr:rowOff>
    </xdr:from>
    <xdr:ext cx="38100" cy="161925"/>
    <xdr:sp>
      <xdr:nvSpPr>
        <xdr:cNvPr id="245" name="Picture 25" descr="http://www.seace.gob.pe/images/icon_word.jpg">
          <a:hlinkClick r:id="rId236"/>
        </xdr:cNvPr>
        <xdr:cNvSpPr>
          <a:spLocks noChangeAspect="1"/>
        </xdr:cNvSpPr>
      </xdr:nvSpPr>
      <xdr:spPr>
        <a:xfrm>
          <a:off x="485775" y="1744503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332</xdr:row>
      <xdr:rowOff>0</xdr:rowOff>
    </xdr:from>
    <xdr:ext cx="38100" cy="161925"/>
    <xdr:sp>
      <xdr:nvSpPr>
        <xdr:cNvPr id="246" name="Picture 25" descr="http://www.seace.gob.pe/images/icon_word.jpg">
          <a:hlinkClick r:id="rId237"/>
        </xdr:cNvPr>
        <xdr:cNvSpPr>
          <a:spLocks noChangeAspect="1"/>
        </xdr:cNvSpPr>
      </xdr:nvSpPr>
      <xdr:spPr>
        <a:xfrm>
          <a:off x="485775" y="1744503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335</xdr:row>
      <xdr:rowOff>0</xdr:rowOff>
    </xdr:from>
    <xdr:ext cx="38100" cy="161925"/>
    <xdr:sp>
      <xdr:nvSpPr>
        <xdr:cNvPr id="247" name="Picture 25" descr="http://www.seace.gob.pe/images/icon_word.jpg">
          <a:hlinkClick r:id="rId238"/>
        </xdr:cNvPr>
        <xdr:cNvSpPr>
          <a:spLocks noChangeAspect="1"/>
        </xdr:cNvSpPr>
      </xdr:nvSpPr>
      <xdr:spPr>
        <a:xfrm>
          <a:off x="485775" y="1759743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335</xdr:row>
      <xdr:rowOff>0</xdr:rowOff>
    </xdr:from>
    <xdr:ext cx="38100" cy="161925"/>
    <xdr:sp>
      <xdr:nvSpPr>
        <xdr:cNvPr id="248" name="Picture 25" descr="http://www.seace.gob.pe/images/icon_word.jpg">
          <a:hlinkClick r:id="rId239"/>
        </xdr:cNvPr>
        <xdr:cNvSpPr>
          <a:spLocks noChangeAspect="1"/>
        </xdr:cNvSpPr>
      </xdr:nvSpPr>
      <xdr:spPr>
        <a:xfrm>
          <a:off x="485775" y="1759743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338</xdr:row>
      <xdr:rowOff>0</xdr:rowOff>
    </xdr:from>
    <xdr:ext cx="38100" cy="266700"/>
    <xdr:sp>
      <xdr:nvSpPr>
        <xdr:cNvPr id="249" name="Picture 25" descr="http://www.seace.gob.pe/images/icon_word.jpg">
          <a:hlinkClick r:id="rId240"/>
        </xdr:cNvPr>
        <xdr:cNvSpPr>
          <a:spLocks noChangeAspect="1"/>
        </xdr:cNvSpPr>
      </xdr:nvSpPr>
      <xdr:spPr>
        <a:xfrm>
          <a:off x="485775" y="177498375"/>
          <a:ext cx="381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338</xdr:row>
      <xdr:rowOff>0</xdr:rowOff>
    </xdr:from>
    <xdr:ext cx="38100" cy="266700"/>
    <xdr:sp>
      <xdr:nvSpPr>
        <xdr:cNvPr id="250" name="Picture 25" descr="http://www.seace.gob.pe/images/icon_word.jpg">
          <a:hlinkClick r:id="rId241"/>
        </xdr:cNvPr>
        <xdr:cNvSpPr>
          <a:spLocks noChangeAspect="1"/>
        </xdr:cNvSpPr>
      </xdr:nvSpPr>
      <xdr:spPr>
        <a:xfrm>
          <a:off x="485775" y="177498375"/>
          <a:ext cx="381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341</xdr:row>
      <xdr:rowOff>0</xdr:rowOff>
    </xdr:from>
    <xdr:ext cx="38100" cy="161925"/>
    <xdr:sp>
      <xdr:nvSpPr>
        <xdr:cNvPr id="251" name="Picture 25" descr="http://www.seace.gob.pe/images/icon_word.jpg">
          <a:hlinkClick r:id="rId242"/>
        </xdr:cNvPr>
        <xdr:cNvSpPr>
          <a:spLocks noChangeAspect="1"/>
        </xdr:cNvSpPr>
      </xdr:nvSpPr>
      <xdr:spPr>
        <a:xfrm>
          <a:off x="485775" y="1790223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341</xdr:row>
      <xdr:rowOff>0</xdr:rowOff>
    </xdr:from>
    <xdr:ext cx="38100" cy="161925"/>
    <xdr:sp>
      <xdr:nvSpPr>
        <xdr:cNvPr id="252" name="Picture 25" descr="http://www.seace.gob.pe/images/icon_word.jpg">
          <a:hlinkClick r:id="rId243"/>
        </xdr:cNvPr>
        <xdr:cNvSpPr>
          <a:spLocks noChangeAspect="1"/>
        </xdr:cNvSpPr>
      </xdr:nvSpPr>
      <xdr:spPr>
        <a:xfrm>
          <a:off x="485775" y="1790223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344</xdr:row>
      <xdr:rowOff>0</xdr:rowOff>
    </xdr:from>
    <xdr:ext cx="38100" cy="161925"/>
    <xdr:sp>
      <xdr:nvSpPr>
        <xdr:cNvPr id="253" name="Picture 25" descr="http://www.seace.gob.pe/images/icon_word.jpg">
          <a:hlinkClick r:id="rId244"/>
        </xdr:cNvPr>
        <xdr:cNvSpPr>
          <a:spLocks noChangeAspect="1"/>
        </xdr:cNvSpPr>
      </xdr:nvSpPr>
      <xdr:spPr>
        <a:xfrm>
          <a:off x="485775" y="1800891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344</xdr:row>
      <xdr:rowOff>0</xdr:rowOff>
    </xdr:from>
    <xdr:ext cx="38100" cy="161925"/>
    <xdr:sp>
      <xdr:nvSpPr>
        <xdr:cNvPr id="254" name="Picture 25" descr="http://www.seace.gob.pe/images/icon_word.jpg">
          <a:hlinkClick r:id="rId245"/>
        </xdr:cNvPr>
        <xdr:cNvSpPr>
          <a:spLocks noChangeAspect="1"/>
        </xdr:cNvSpPr>
      </xdr:nvSpPr>
      <xdr:spPr>
        <a:xfrm>
          <a:off x="485775" y="1800891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347</xdr:row>
      <xdr:rowOff>0</xdr:rowOff>
    </xdr:from>
    <xdr:ext cx="38100" cy="352425"/>
    <xdr:sp>
      <xdr:nvSpPr>
        <xdr:cNvPr id="255" name="Picture 25" descr="http://www.seace.gob.pe/images/icon_word.jpg">
          <a:hlinkClick r:id="rId246"/>
        </xdr:cNvPr>
        <xdr:cNvSpPr>
          <a:spLocks noChangeAspect="1"/>
        </xdr:cNvSpPr>
      </xdr:nvSpPr>
      <xdr:spPr>
        <a:xfrm>
          <a:off x="485775" y="181460775"/>
          <a:ext cx="381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347</xdr:row>
      <xdr:rowOff>0</xdr:rowOff>
    </xdr:from>
    <xdr:ext cx="38100" cy="352425"/>
    <xdr:sp>
      <xdr:nvSpPr>
        <xdr:cNvPr id="256" name="Picture 25" descr="http://www.seace.gob.pe/images/icon_word.jpg">
          <a:hlinkClick r:id="rId247"/>
        </xdr:cNvPr>
        <xdr:cNvSpPr>
          <a:spLocks noChangeAspect="1"/>
        </xdr:cNvSpPr>
      </xdr:nvSpPr>
      <xdr:spPr>
        <a:xfrm>
          <a:off x="485775" y="181460775"/>
          <a:ext cx="381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351</xdr:row>
      <xdr:rowOff>0</xdr:rowOff>
    </xdr:from>
    <xdr:ext cx="38100" cy="247650"/>
    <xdr:sp>
      <xdr:nvSpPr>
        <xdr:cNvPr id="257" name="Picture 25" descr="http://www.seace.gob.pe/images/icon_word.jpg">
          <a:hlinkClick r:id="rId248"/>
        </xdr:cNvPr>
        <xdr:cNvSpPr>
          <a:spLocks noChangeAspect="1"/>
        </xdr:cNvSpPr>
      </xdr:nvSpPr>
      <xdr:spPr>
        <a:xfrm>
          <a:off x="485775" y="182984775"/>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351</xdr:row>
      <xdr:rowOff>0</xdr:rowOff>
    </xdr:from>
    <xdr:ext cx="38100" cy="247650"/>
    <xdr:sp>
      <xdr:nvSpPr>
        <xdr:cNvPr id="258" name="Picture 25" descr="http://www.seace.gob.pe/images/icon_word.jpg">
          <a:hlinkClick r:id="rId249"/>
        </xdr:cNvPr>
        <xdr:cNvSpPr>
          <a:spLocks noChangeAspect="1"/>
        </xdr:cNvSpPr>
      </xdr:nvSpPr>
      <xdr:spPr>
        <a:xfrm>
          <a:off x="485775" y="182984775"/>
          <a:ext cx="381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355</xdr:row>
      <xdr:rowOff>0</xdr:rowOff>
    </xdr:from>
    <xdr:ext cx="38100" cy="161925"/>
    <xdr:sp>
      <xdr:nvSpPr>
        <xdr:cNvPr id="259" name="Picture 25" descr="http://www.seace.gob.pe/images/icon_word.jpg">
          <a:hlinkClick r:id="rId250"/>
        </xdr:cNvPr>
        <xdr:cNvSpPr>
          <a:spLocks noChangeAspect="1"/>
        </xdr:cNvSpPr>
      </xdr:nvSpPr>
      <xdr:spPr>
        <a:xfrm>
          <a:off x="485775" y="1846611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355</xdr:row>
      <xdr:rowOff>0</xdr:rowOff>
    </xdr:from>
    <xdr:ext cx="38100" cy="161925"/>
    <xdr:sp>
      <xdr:nvSpPr>
        <xdr:cNvPr id="260" name="Picture 25" descr="http://www.seace.gob.pe/images/icon_word.jpg">
          <a:hlinkClick r:id="rId251"/>
        </xdr:cNvPr>
        <xdr:cNvSpPr>
          <a:spLocks noChangeAspect="1"/>
        </xdr:cNvSpPr>
      </xdr:nvSpPr>
      <xdr:spPr>
        <a:xfrm>
          <a:off x="485775" y="18466117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359</xdr:row>
      <xdr:rowOff>0</xdr:rowOff>
    </xdr:from>
    <xdr:ext cx="38100" cy="352425"/>
    <xdr:sp>
      <xdr:nvSpPr>
        <xdr:cNvPr id="261" name="Picture 25" descr="http://www.seace.gob.pe/images/icon_word.jpg">
          <a:hlinkClick r:id="rId252"/>
        </xdr:cNvPr>
        <xdr:cNvSpPr>
          <a:spLocks noChangeAspect="1"/>
        </xdr:cNvSpPr>
      </xdr:nvSpPr>
      <xdr:spPr>
        <a:xfrm>
          <a:off x="485775" y="186194700"/>
          <a:ext cx="381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359</xdr:row>
      <xdr:rowOff>0</xdr:rowOff>
    </xdr:from>
    <xdr:ext cx="38100" cy="352425"/>
    <xdr:sp>
      <xdr:nvSpPr>
        <xdr:cNvPr id="262" name="Picture 25" descr="http://www.seace.gob.pe/images/icon_word.jpg">
          <a:hlinkClick r:id="rId253"/>
        </xdr:cNvPr>
        <xdr:cNvSpPr>
          <a:spLocks noChangeAspect="1"/>
        </xdr:cNvSpPr>
      </xdr:nvSpPr>
      <xdr:spPr>
        <a:xfrm>
          <a:off x="485775" y="186194700"/>
          <a:ext cx="381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363</xdr:row>
      <xdr:rowOff>0</xdr:rowOff>
    </xdr:from>
    <xdr:ext cx="38100" cy="161925"/>
    <xdr:sp>
      <xdr:nvSpPr>
        <xdr:cNvPr id="263" name="Picture 25" descr="http://www.seace.gob.pe/images/icon_word.jpg">
          <a:hlinkClick r:id="rId254"/>
        </xdr:cNvPr>
        <xdr:cNvSpPr>
          <a:spLocks noChangeAspect="1"/>
        </xdr:cNvSpPr>
      </xdr:nvSpPr>
      <xdr:spPr>
        <a:xfrm>
          <a:off x="485775" y="187718700"/>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363</xdr:row>
      <xdr:rowOff>0</xdr:rowOff>
    </xdr:from>
    <xdr:ext cx="38100" cy="161925"/>
    <xdr:sp>
      <xdr:nvSpPr>
        <xdr:cNvPr id="264" name="Picture 25" descr="http://www.seace.gob.pe/images/icon_word.jpg">
          <a:hlinkClick r:id="rId255"/>
        </xdr:cNvPr>
        <xdr:cNvSpPr>
          <a:spLocks noChangeAspect="1"/>
        </xdr:cNvSpPr>
      </xdr:nvSpPr>
      <xdr:spPr>
        <a:xfrm>
          <a:off x="485775" y="187718700"/>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367</xdr:row>
      <xdr:rowOff>0</xdr:rowOff>
    </xdr:from>
    <xdr:ext cx="38100" cy="352425"/>
    <xdr:sp>
      <xdr:nvSpPr>
        <xdr:cNvPr id="265" name="Picture 25" descr="http://www.seace.gob.pe/images/icon_word.jpg">
          <a:hlinkClick r:id="rId256"/>
        </xdr:cNvPr>
        <xdr:cNvSpPr>
          <a:spLocks noChangeAspect="1"/>
        </xdr:cNvSpPr>
      </xdr:nvSpPr>
      <xdr:spPr>
        <a:xfrm>
          <a:off x="485775" y="189252225"/>
          <a:ext cx="381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367</xdr:row>
      <xdr:rowOff>0</xdr:rowOff>
    </xdr:from>
    <xdr:ext cx="38100" cy="352425"/>
    <xdr:sp>
      <xdr:nvSpPr>
        <xdr:cNvPr id="266" name="Picture 25" descr="http://www.seace.gob.pe/images/icon_word.jpg">
          <a:hlinkClick r:id="rId257"/>
        </xdr:cNvPr>
        <xdr:cNvSpPr>
          <a:spLocks noChangeAspect="1"/>
        </xdr:cNvSpPr>
      </xdr:nvSpPr>
      <xdr:spPr>
        <a:xfrm>
          <a:off x="485775" y="189252225"/>
          <a:ext cx="381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371</xdr:row>
      <xdr:rowOff>0</xdr:rowOff>
    </xdr:from>
    <xdr:ext cx="38100" cy="161925"/>
    <xdr:sp>
      <xdr:nvSpPr>
        <xdr:cNvPr id="267" name="Picture 25" descr="http://www.seace.gob.pe/images/icon_word.jpg">
          <a:hlinkClick r:id="rId258"/>
        </xdr:cNvPr>
        <xdr:cNvSpPr>
          <a:spLocks noChangeAspect="1"/>
        </xdr:cNvSpPr>
      </xdr:nvSpPr>
      <xdr:spPr>
        <a:xfrm>
          <a:off x="485775" y="1913858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371</xdr:row>
      <xdr:rowOff>0</xdr:rowOff>
    </xdr:from>
    <xdr:ext cx="38100" cy="161925"/>
    <xdr:sp>
      <xdr:nvSpPr>
        <xdr:cNvPr id="268" name="Picture 25" descr="http://www.seace.gob.pe/images/icon_word.jpg">
          <a:hlinkClick r:id="rId259"/>
        </xdr:cNvPr>
        <xdr:cNvSpPr>
          <a:spLocks noChangeAspect="1"/>
        </xdr:cNvSpPr>
      </xdr:nvSpPr>
      <xdr:spPr>
        <a:xfrm>
          <a:off x="485775" y="1913858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375</xdr:row>
      <xdr:rowOff>0</xdr:rowOff>
    </xdr:from>
    <xdr:ext cx="38100" cy="161925"/>
    <xdr:sp>
      <xdr:nvSpPr>
        <xdr:cNvPr id="269" name="Picture 25" descr="http://www.seace.gob.pe/images/icon_word.jpg">
          <a:hlinkClick r:id="rId260"/>
        </xdr:cNvPr>
        <xdr:cNvSpPr>
          <a:spLocks noChangeAspect="1"/>
        </xdr:cNvSpPr>
      </xdr:nvSpPr>
      <xdr:spPr>
        <a:xfrm>
          <a:off x="485775" y="1932146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375</xdr:row>
      <xdr:rowOff>0</xdr:rowOff>
    </xdr:from>
    <xdr:ext cx="38100" cy="161925"/>
    <xdr:sp>
      <xdr:nvSpPr>
        <xdr:cNvPr id="270" name="Picture 25" descr="http://www.seace.gob.pe/images/icon_word.jpg">
          <a:hlinkClick r:id="rId261"/>
        </xdr:cNvPr>
        <xdr:cNvSpPr>
          <a:spLocks noChangeAspect="1"/>
        </xdr:cNvSpPr>
      </xdr:nvSpPr>
      <xdr:spPr>
        <a:xfrm>
          <a:off x="485775" y="1932146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379</xdr:row>
      <xdr:rowOff>0</xdr:rowOff>
    </xdr:from>
    <xdr:ext cx="38100" cy="161925"/>
    <xdr:sp>
      <xdr:nvSpPr>
        <xdr:cNvPr id="271" name="Picture 25" descr="http://www.seace.gob.pe/images/icon_word.jpg">
          <a:hlinkClick r:id="rId262"/>
        </xdr:cNvPr>
        <xdr:cNvSpPr>
          <a:spLocks noChangeAspect="1"/>
        </xdr:cNvSpPr>
      </xdr:nvSpPr>
      <xdr:spPr>
        <a:xfrm>
          <a:off x="485775" y="1961102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379</xdr:row>
      <xdr:rowOff>0</xdr:rowOff>
    </xdr:from>
    <xdr:ext cx="38100" cy="161925"/>
    <xdr:sp>
      <xdr:nvSpPr>
        <xdr:cNvPr id="272" name="Picture 25" descr="http://www.seace.gob.pe/images/icon_word.jpg">
          <a:hlinkClick r:id="rId263"/>
        </xdr:cNvPr>
        <xdr:cNvSpPr>
          <a:spLocks noChangeAspect="1"/>
        </xdr:cNvSpPr>
      </xdr:nvSpPr>
      <xdr:spPr>
        <a:xfrm>
          <a:off x="485775" y="1961102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383</xdr:row>
      <xdr:rowOff>0</xdr:rowOff>
    </xdr:from>
    <xdr:ext cx="38100" cy="161925"/>
    <xdr:sp>
      <xdr:nvSpPr>
        <xdr:cNvPr id="273" name="Picture 25" descr="http://www.seace.gob.pe/images/icon_word.jpg">
          <a:hlinkClick r:id="rId264"/>
        </xdr:cNvPr>
        <xdr:cNvSpPr>
          <a:spLocks noChangeAspect="1"/>
        </xdr:cNvSpPr>
      </xdr:nvSpPr>
      <xdr:spPr>
        <a:xfrm>
          <a:off x="485775" y="1987010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383</xdr:row>
      <xdr:rowOff>0</xdr:rowOff>
    </xdr:from>
    <xdr:ext cx="38100" cy="161925"/>
    <xdr:sp>
      <xdr:nvSpPr>
        <xdr:cNvPr id="274" name="Picture 25" descr="http://www.seace.gob.pe/images/icon_word.jpg">
          <a:hlinkClick r:id="rId265"/>
        </xdr:cNvPr>
        <xdr:cNvSpPr>
          <a:spLocks noChangeAspect="1"/>
        </xdr:cNvSpPr>
      </xdr:nvSpPr>
      <xdr:spPr>
        <a:xfrm>
          <a:off x="485775" y="1987010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387</xdr:row>
      <xdr:rowOff>0</xdr:rowOff>
    </xdr:from>
    <xdr:ext cx="38100" cy="161925"/>
    <xdr:sp>
      <xdr:nvSpPr>
        <xdr:cNvPr id="275" name="Picture 25" descr="http://www.seace.gob.pe/images/icon_word.jpg">
          <a:hlinkClick r:id="rId266"/>
        </xdr:cNvPr>
        <xdr:cNvSpPr>
          <a:spLocks noChangeAspect="1"/>
        </xdr:cNvSpPr>
      </xdr:nvSpPr>
      <xdr:spPr>
        <a:xfrm>
          <a:off x="485775" y="2000726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387</xdr:row>
      <xdr:rowOff>0</xdr:rowOff>
    </xdr:from>
    <xdr:ext cx="38100" cy="161925"/>
    <xdr:sp>
      <xdr:nvSpPr>
        <xdr:cNvPr id="276" name="Picture 25" descr="http://www.seace.gob.pe/images/icon_word.jpg">
          <a:hlinkClick r:id="rId267"/>
        </xdr:cNvPr>
        <xdr:cNvSpPr>
          <a:spLocks noChangeAspect="1"/>
        </xdr:cNvSpPr>
      </xdr:nvSpPr>
      <xdr:spPr>
        <a:xfrm>
          <a:off x="485775" y="2000726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391</xdr:row>
      <xdr:rowOff>0</xdr:rowOff>
    </xdr:from>
    <xdr:ext cx="38100" cy="161925"/>
    <xdr:sp>
      <xdr:nvSpPr>
        <xdr:cNvPr id="277" name="Picture 25" descr="http://www.seace.gob.pe/images/icon_word.jpg">
          <a:hlinkClick r:id="rId268"/>
        </xdr:cNvPr>
        <xdr:cNvSpPr>
          <a:spLocks noChangeAspect="1"/>
        </xdr:cNvSpPr>
      </xdr:nvSpPr>
      <xdr:spPr>
        <a:xfrm>
          <a:off x="485775" y="2023586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391</xdr:row>
      <xdr:rowOff>0</xdr:rowOff>
    </xdr:from>
    <xdr:ext cx="38100" cy="161925"/>
    <xdr:sp>
      <xdr:nvSpPr>
        <xdr:cNvPr id="278" name="Picture 25" descr="http://www.seace.gob.pe/images/icon_word.jpg">
          <a:hlinkClick r:id="rId269"/>
        </xdr:cNvPr>
        <xdr:cNvSpPr>
          <a:spLocks noChangeAspect="1"/>
        </xdr:cNvSpPr>
      </xdr:nvSpPr>
      <xdr:spPr>
        <a:xfrm>
          <a:off x="485775" y="2023586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395</xdr:row>
      <xdr:rowOff>0</xdr:rowOff>
    </xdr:from>
    <xdr:ext cx="38100" cy="161925"/>
    <xdr:sp>
      <xdr:nvSpPr>
        <xdr:cNvPr id="279" name="Picture 25" descr="http://www.seace.gob.pe/images/icon_word.jpg">
          <a:hlinkClick r:id="rId270"/>
        </xdr:cNvPr>
        <xdr:cNvSpPr>
          <a:spLocks noChangeAspect="1"/>
        </xdr:cNvSpPr>
      </xdr:nvSpPr>
      <xdr:spPr>
        <a:xfrm>
          <a:off x="485775" y="2051018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395</xdr:row>
      <xdr:rowOff>0</xdr:rowOff>
    </xdr:from>
    <xdr:ext cx="38100" cy="161925"/>
    <xdr:sp>
      <xdr:nvSpPr>
        <xdr:cNvPr id="280" name="Picture 25" descr="http://www.seace.gob.pe/images/icon_word.jpg">
          <a:hlinkClick r:id="rId271"/>
        </xdr:cNvPr>
        <xdr:cNvSpPr>
          <a:spLocks noChangeAspect="1"/>
        </xdr:cNvSpPr>
      </xdr:nvSpPr>
      <xdr:spPr>
        <a:xfrm>
          <a:off x="485775" y="2051018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399</xdr:row>
      <xdr:rowOff>0</xdr:rowOff>
    </xdr:from>
    <xdr:ext cx="38100" cy="161925"/>
    <xdr:sp>
      <xdr:nvSpPr>
        <xdr:cNvPr id="281" name="Picture 25" descr="http://www.seace.gob.pe/images/icon_word.jpg">
          <a:hlinkClick r:id="rId272"/>
        </xdr:cNvPr>
        <xdr:cNvSpPr>
          <a:spLocks noChangeAspect="1"/>
        </xdr:cNvSpPr>
      </xdr:nvSpPr>
      <xdr:spPr>
        <a:xfrm>
          <a:off x="485775" y="2073878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399</xdr:row>
      <xdr:rowOff>0</xdr:rowOff>
    </xdr:from>
    <xdr:ext cx="38100" cy="161925"/>
    <xdr:sp>
      <xdr:nvSpPr>
        <xdr:cNvPr id="282" name="Picture 25" descr="http://www.seace.gob.pe/images/icon_word.jpg">
          <a:hlinkClick r:id="rId273"/>
        </xdr:cNvPr>
        <xdr:cNvSpPr>
          <a:spLocks noChangeAspect="1"/>
        </xdr:cNvSpPr>
      </xdr:nvSpPr>
      <xdr:spPr>
        <a:xfrm>
          <a:off x="485775" y="2073878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403</xdr:row>
      <xdr:rowOff>0</xdr:rowOff>
    </xdr:from>
    <xdr:ext cx="38100" cy="161925"/>
    <xdr:sp>
      <xdr:nvSpPr>
        <xdr:cNvPr id="283" name="Picture 25" descr="http://www.seace.gob.pe/images/icon_word.jpg">
          <a:hlinkClick r:id="rId274"/>
        </xdr:cNvPr>
        <xdr:cNvSpPr>
          <a:spLocks noChangeAspect="1"/>
        </xdr:cNvSpPr>
      </xdr:nvSpPr>
      <xdr:spPr>
        <a:xfrm>
          <a:off x="485775" y="2093690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403</xdr:row>
      <xdr:rowOff>0</xdr:rowOff>
    </xdr:from>
    <xdr:ext cx="38100" cy="161925"/>
    <xdr:sp>
      <xdr:nvSpPr>
        <xdr:cNvPr id="284" name="Picture 25" descr="http://www.seace.gob.pe/images/icon_word.jpg">
          <a:hlinkClick r:id="rId275"/>
        </xdr:cNvPr>
        <xdr:cNvSpPr>
          <a:spLocks noChangeAspect="1"/>
        </xdr:cNvSpPr>
      </xdr:nvSpPr>
      <xdr:spPr>
        <a:xfrm>
          <a:off x="485775" y="2093690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407</xdr:row>
      <xdr:rowOff>0</xdr:rowOff>
    </xdr:from>
    <xdr:ext cx="38100" cy="161925"/>
    <xdr:sp>
      <xdr:nvSpPr>
        <xdr:cNvPr id="285" name="Picture 25" descr="http://www.seace.gob.pe/images/icon_word.jpg">
          <a:hlinkClick r:id="rId276"/>
        </xdr:cNvPr>
        <xdr:cNvSpPr>
          <a:spLocks noChangeAspect="1"/>
        </xdr:cNvSpPr>
      </xdr:nvSpPr>
      <xdr:spPr>
        <a:xfrm>
          <a:off x="485775" y="2108930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407</xdr:row>
      <xdr:rowOff>0</xdr:rowOff>
    </xdr:from>
    <xdr:ext cx="38100" cy="161925"/>
    <xdr:sp>
      <xdr:nvSpPr>
        <xdr:cNvPr id="286" name="Picture 25" descr="http://www.seace.gob.pe/images/icon_word.jpg">
          <a:hlinkClick r:id="rId277"/>
        </xdr:cNvPr>
        <xdr:cNvSpPr>
          <a:spLocks noChangeAspect="1"/>
        </xdr:cNvSpPr>
      </xdr:nvSpPr>
      <xdr:spPr>
        <a:xfrm>
          <a:off x="485775" y="2108930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411</xdr:row>
      <xdr:rowOff>0</xdr:rowOff>
    </xdr:from>
    <xdr:ext cx="38100" cy="219075"/>
    <xdr:sp>
      <xdr:nvSpPr>
        <xdr:cNvPr id="287" name="Picture 25" descr="http://www.seace.gob.pe/images/icon_word.jpg">
          <a:hlinkClick r:id="rId278"/>
        </xdr:cNvPr>
        <xdr:cNvSpPr>
          <a:spLocks noChangeAspect="1"/>
        </xdr:cNvSpPr>
      </xdr:nvSpPr>
      <xdr:spPr>
        <a:xfrm>
          <a:off x="485775" y="212721825"/>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411</xdr:row>
      <xdr:rowOff>0</xdr:rowOff>
    </xdr:from>
    <xdr:ext cx="38100" cy="219075"/>
    <xdr:sp>
      <xdr:nvSpPr>
        <xdr:cNvPr id="288" name="Picture 25" descr="http://www.seace.gob.pe/images/icon_word.jpg">
          <a:hlinkClick r:id="rId279"/>
        </xdr:cNvPr>
        <xdr:cNvSpPr>
          <a:spLocks noChangeAspect="1"/>
        </xdr:cNvSpPr>
      </xdr:nvSpPr>
      <xdr:spPr>
        <a:xfrm>
          <a:off x="485775" y="212721825"/>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415</xdr:row>
      <xdr:rowOff>0</xdr:rowOff>
    </xdr:from>
    <xdr:ext cx="38100" cy="285750"/>
    <xdr:sp>
      <xdr:nvSpPr>
        <xdr:cNvPr id="289" name="Picture 25" descr="http://www.seace.gob.pe/images/icon_word.jpg">
          <a:hlinkClick r:id="rId280"/>
        </xdr:cNvPr>
        <xdr:cNvSpPr>
          <a:spLocks noChangeAspect="1"/>
        </xdr:cNvSpPr>
      </xdr:nvSpPr>
      <xdr:spPr>
        <a:xfrm>
          <a:off x="485775" y="2151602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415</xdr:row>
      <xdr:rowOff>0</xdr:rowOff>
    </xdr:from>
    <xdr:ext cx="38100" cy="285750"/>
    <xdr:sp>
      <xdr:nvSpPr>
        <xdr:cNvPr id="290" name="Picture 25" descr="http://www.seace.gob.pe/images/icon_word.jpg">
          <a:hlinkClick r:id="rId281"/>
        </xdr:cNvPr>
        <xdr:cNvSpPr>
          <a:spLocks noChangeAspect="1"/>
        </xdr:cNvSpPr>
      </xdr:nvSpPr>
      <xdr:spPr>
        <a:xfrm>
          <a:off x="485775" y="2151602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419</xdr:row>
      <xdr:rowOff>0</xdr:rowOff>
    </xdr:from>
    <xdr:ext cx="38100" cy="161925"/>
    <xdr:sp>
      <xdr:nvSpPr>
        <xdr:cNvPr id="291" name="Picture 25" descr="http://www.seace.gob.pe/images/icon_word.jpg">
          <a:hlinkClick r:id="rId282"/>
        </xdr:cNvPr>
        <xdr:cNvSpPr>
          <a:spLocks noChangeAspect="1"/>
        </xdr:cNvSpPr>
      </xdr:nvSpPr>
      <xdr:spPr>
        <a:xfrm>
          <a:off x="485775" y="2177510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419</xdr:row>
      <xdr:rowOff>0</xdr:rowOff>
    </xdr:from>
    <xdr:ext cx="38100" cy="161925"/>
    <xdr:sp>
      <xdr:nvSpPr>
        <xdr:cNvPr id="292" name="Picture 25" descr="http://www.seace.gob.pe/images/icon_word.jpg">
          <a:hlinkClick r:id="rId283"/>
        </xdr:cNvPr>
        <xdr:cNvSpPr>
          <a:spLocks noChangeAspect="1"/>
        </xdr:cNvSpPr>
      </xdr:nvSpPr>
      <xdr:spPr>
        <a:xfrm>
          <a:off x="485775" y="2177510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423</xdr:row>
      <xdr:rowOff>0</xdr:rowOff>
    </xdr:from>
    <xdr:ext cx="38100" cy="219075"/>
    <xdr:sp>
      <xdr:nvSpPr>
        <xdr:cNvPr id="293" name="Picture 25" descr="http://www.seace.gob.pe/images/icon_word.jpg">
          <a:hlinkClick r:id="rId284"/>
        </xdr:cNvPr>
        <xdr:cNvSpPr>
          <a:spLocks noChangeAspect="1"/>
        </xdr:cNvSpPr>
      </xdr:nvSpPr>
      <xdr:spPr>
        <a:xfrm>
          <a:off x="485775" y="218970225"/>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423</xdr:row>
      <xdr:rowOff>0</xdr:rowOff>
    </xdr:from>
    <xdr:ext cx="38100" cy="219075"/>
    <xdr:sp>
      <xdr:nvSpPr>
        <xdr:cNvPr id="294" name="Picture 25" descr="http://www.seace.gob.pe/images/icon_word.jpg">
          <a:hlinkClick r:id="rId285"/>
        </xdr:cNvPr>
        <xdr:cNvSpPr>
          <a:spLocks noChangeAspect="1"/>
        </xdr:cNvSpPr>
      </xdr:nvSpPr>
      <xdr:spPr>
        <a:xfrm>
          <a:off x="485775" y="218970225"/>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427</xdr:row>
      <xdr:rowOff>0</xdr:rowOff>
    </xdr:from>
    <xdr:ext cx="38100" cy="161925"/>
    <xdr:sp>
      <xdr:nvSpPr>
        <xdr:cNvPr id="295" name="Picture 25" descr="http://www.seace.gob.pe/images/icon_word.jpg">
          <a:hlinkClick r:id="rId286"/>
        </xdr:cNvPr>
        <xdr:cNvSpPr>
          <a:spLocks noChangeAspect="1"/>
        </xdr:cNvSpPr>
      </xdr:nvSpPr>
      <xdr:spPr>
        <a:xfrm>
          <a:off x="485775" y="2209514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427</xdr:row>
      <xdr:rowOff>0</xdr:rowOff>
    </xdr:from>
    <xdr:ext cx="38100" cy="161925"/>
    <xdr:sp>
      <xdr:nvSpPr>
        <xdr:cNvPr id="296" name="Picture 25" descr="http://www.seace.gob.pe/images/icon_word.jpg">
          <a:hlinkClick r:id="rId287"/>
        </xdr:cNvPr>
        <xdr:cNvSpPr>
          <a:spLocks noChangeAspect="1"/>
        </xdr:cNvSpPr>
      </xdr:nvSpPr>
      <xdr:spPr>
        <a:xfrm>
          <a:off x="485775" y="2209514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431</xdr:row>
      <xdr:rowOff>0</xdr:rowOff>
    </xdr:from>
    <xdr:ext cx="38100" cy="161925"/>
    <xdr:sp>
      <xdr:nvSpPr>
        <xdr:cNvPr id="297" name="Picture 25" descr="http://www.seace.gob.pe/images/icon_word.jpg">
          <a:hlinkClick r:id="rId288"/>
        </xdr:cNvPr>
        <xdr:cNvSpPr>
          <a:spLocks noChangeAspect="1"/>
        </xdr:cNvSpPr>
      </xdr:nvSpPr>
      <xdr:spPr>
        <a:xfrm>
          <a:off x="485775" y="2227802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431</xdr:row>
      <xdr:rowOff>0</xdr:rowOff>
    </xdr:from>
    <xdr:ext cx="38100" cy="161925"/>
    <xdr:sp>
      <xdr:nvSpPr>
        <xdr:cNvPr id="298" name="Picture 25" descr="http://www.seace.gob.pe/images/icon_word.jpg">
          <a:hlinkClick r:id="rId289"/>
        </xdr:cNvPr>
        <xdr:cNvSpPr>
          <a:spLocks noChangeAspect="1"/>
        </xdr:cNvSpPr>
      </xdr:nvSpPr>
      <xdr:spPr>
        <a:xfrm>
          <a:off x="485775" y="2227802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435</xdr:row>
      <xdr:rowOff>0</xdr:rowOff>
    </xdr:from>
    <xdr:ext cx="38100" cy="161925"/>
    <xdr:sp>
      <xdr:nvSpPr>
        <xdr:cNvPr id="299" name="Picture 25" descr="http://www.seace.gob.pe/images/icon_word.jpg">
          <a:hlinkClick r:id="rId290"/>
        </xdr:cNvPr>
        <xdr:cNvSpPr>
          <a:spLocks noChangeAspect="1"/>
        </xdr:cNvSpPr>
      </xdr:nvSpPr>
      <xdr:spPr>
        <a:xfrm>
          <a:off x="485775" y="2241518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435</xdr:row>
      <xdr:rowOff>0</xdr:rowOff>
    </xdr:from>
    <xdr:ext cx="38100" cy="161925"/>
    <xdr:sp>
      <xdr:nvSpPr>
        <xdr:cNvPr id="300" name="Picture 25" descr="http://www.seace.gob.pe/images/icon_word.jpg">
          <a:hlinkClick r:id="rId291"/>
        </xdr:cNvPr>
        <xdr:cNvSpPr>
          <a:spLocks noChangeAspect="1"/>
        </xdr:cNvSpPr>
      </xdr:nvSpPr>
      <xdr:spPr>
        <a:xfrm>
          <a:off x="485775" y="224151825"/>
          <a:ext cx="381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6"/>
    <pageSetUpPr fitToPage="1"/>
  </sheetPr>
  <dimension ref="B1:AP214"/>
  <sheetViews>
    <sheetView showGridLines="0" tabSelected="1" zoomScale="90" zoomScaleNormal="90" zoomScalePageLayoutView="0" workbookViewId="0" topLeftCell="A1">
      <selection activeCell="A1" sqref="A1"/>
    </sheetView>
  </sheetViews>
  <sheetFormatPr defaultColWidth="4.00390625" defaultRowHeight="12.75"/>
  <cols>
    <col min="1" max="1" width="4.00390625" style="1" customWidth="1"/>
    <col min="2" max="2" width="9.8515625" style="5" customWidth="1"/>
    <col min="3" max="3" width="20.57421875" style="1" customWidth="1"/>
    <col min="4" max="4" width="20.57421875" style="8" customWidth="1"/>
    <col min="5" max="5" width="76.7109375" style="7" customWidth="1"/>
    <col min="6" max="6" width="25.7109375" style="5" customWidth="1"/>
    <col min="7" max="7" width="35.8515625" style="1" customWidth="1"/>
    <col min="8" max="8" width="25.00390625" style="5" customWidth="1"/>
    <col min="9" max="9" width="28.140625" style="5" customWidth="1"/>
    <col min="10" max="10" width="21.57421875" style="5" customWidth="1"/>
    <col min="11" max="11" width="17.28125" style="1" bestFit="1" customWidth="1"/>
    <col min="12" max="255" width="11.421875" style="1" customWidth="1"/>
    <col min="256" max="16384" width="4.00390625" style="1" customWidth="1"/>
  </cols>
  <sheetData>
    <row r="1" spans="9:11" ht="12.75">
      <c r="I1" s="9"/>
      <c r="J1" s="9"/>
      <c r="K1"/>
    </row>
    <row r="2" spans="2:11" ht="23.25">
      <c r="B2" s="126" t="s">
        <v>5</v>
      </c>
      <c r="C2" s="126"/>
      <c r="D2" s="126"/>
      <c r="E2" s="126"/>
      <c r="F2" s="126"/>
      <c r="G2" s="126"/>
      <c r="H2" s="126"/>
      <c r="I2" s="15" t="s">
        <v>105</v>
      </c>
      <c r="K2"/>
    </row>
    <row r="3" ht="9" customHeight="1">
      <c r="K3"/>
    </row>
    <row r="4" spans="2:11" ht="24.75" customHeight="1">
      <c r="B4" s="2" t="s">
        <v>1</v>
      </c>
      <c r="C4" s="127" t="s">
        <v>10</v>
      </c>
      <c r="D4" s="127"/>
      <c r="E4" s="127"/>
      <c r="F4" s="127"/>
      <c r="G4" s="3" t="s">
        <v>2</v>
      </c>
      <c r="H4" s="14" t="s">
        <v>106</v>
      </c>
      <c r="J4"/>
      <c r="K4"/>
    </row>
    <row r="5" spans="10:11" ht="12.75">
      <c r="J5"/>
      <c r="K5"/>
    </row>
    <row r="6" spans="2:11" ht="42.75" customHeight="1">
      <c r="B6" s="4" t="s">
        <v>0</v>
      </c>
      <c r="C6" s="10" t="s">
        <v>6</v>
      </c>
      <c r="D6" s="10" t="s">
        <v>8</v>
      </c>
      <c r="E6" s="10" t="s">
        <v>7</v>
      </c>
      <c r="F6" s="10" t="s">
        <v>4</v>
      </c>
      <c r="G6" s="10" t="s">
        <v>3</v>
      </c>
      <c r="H6" s="10" t="s">
        <v>93</v>
      </c>
      <c r="I6" s="10" t="s">
        <v>9</v>
      </c>
      <c r="J6"/>
      <c r="K6"/>
    </row>
    <row r="7" spans="2:42" s="95" customFormat="1" ht="33.75" customHeight="1">
      <c r="B7" s="6">
        <v>1</v>
      </c>
      <c r="C7" s="19" t="s">
        <v>474</v>
      </c>
      <c r="D7" s="11" t="s">
        <v>30</v>
      </c>
      <c r="E7" s="118" t="s">
        <v>234</v>
      </c>
      <c r="F7" s="12" t="s">
        <v>149</v>
      </c>
      <c r="G7" s="117" t="s">
        <v>107</v>
      </c>
      <c r="H7" s="119">
        <v>28351.5</v>
      </c>
      <c r="I7" s="11"/>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row>
    <row r="8" spans="2:42" s="95" customFormat="1" ht="12.75">
      <c r="B8" s="6">
        <v>2</v>
      </c>
      <c r="C8" s="19" t="s">
        <v>475</v>
      </c>
      <c r="D8" s="11" t="s">
        <v>30</v>
      </c>
      <c r="E8" s="118" t="s">
        <v>235</v>
      </c>
      <c r="F8" s="12" t="s">
        <v>150</v>
      </c>
      <c r="G8" s="117" t="s">
        <v>74</v>
      </c>
      <c r="H8" s="119">
        <v>15300</v>
      </c>
      <c r="I8" s="11"/>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row>
    <row r="9" spans="2:42" s="95" customFormat="1" ht="12.75">
      <c r="B9" s="6">
        <v>3</v>
      </c>
      <c r="C9" s="19" t="s">
        <v>476</v>
      </c>
      <c r="D9" s="11" t="s">
        <v>30</v>
      </c>
      <c r="E9" s="118" t="s">
        <v>236</v>
      </c>
      <c r="F9" s="12" t="s">
        <v>151</v>
      </c>
      <c r="G9" s="117" t="s">
        <v>108</v>
      </c>
      <c r="H9" s="119">
        <v>7893.6</v>
      </c>
      <c r="I9" s="11"/>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row>
    <row r="10" spans="2:42" s="95" customFormat="1" ht="12.75">
      <c r="B10" s="6">
        <v>4</v>
      </c>
      <c r="C10" s="19" t="s">
        <v>477</v>
      </c>
      <c r="D10" s="11" t="s">
        <v>30</v>
      </c>
      <c r="E10" s="118" t="s">
        <v>237</v>
      </c>
      <c r="F10" s="12" t="s">
        <v>152</v>
      </c>
      <c r="G10" s="117" t="s">
        <v>23</v>
      </c>
      <c r="H10" s="119">
        <v>1773.54</v>
      </c>
      <c r="I10" s="11"/>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row>
    <row r="11" spans="2:42" s="95" customFormat="1" ht="12.75">
      <c r="B11" s="6">
        <v>5</v>
      </c>
      <c r="C11" s="19" t="s">
        <v>478</v>
      </c>
      <c r="D11" s="11" t="s">
        <v>30</v>
      </c>
      <c r="E11" s="118" t="s">
        <v>238</v>
      </c>
      <c r="F11" s="12" t="s">
        <v>153</v>
      </c>
      <c r="G11" s="117" t="s">
        <v>25</v>
      </c>
      <c r="H11" s="119">
        <v>346.92</v>
      </c>
      <c r="I11" s="11"/>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row>
    <row r="12" spans="2:42" s="95" customFormat="1" ht="33.75" customHeight="1">
      <c r="B12" s="6">
        <v>6</v>
      </c>
      <c r="C12" s="19" t="s">
        <v>479</v>
      </c>
      <c r="D12" s="11" t="s">
        <v>30</v>
      </c>
      <c r="E12" s="118" t="s">
        <v>239</v>
      </c>
      <c r="F12" s="12" t="s">
        <v>154</v>
      </c>
      <c r="G12" s="117" t="s">
        <v>85</v>
      </c>
      <c r="H12" s="119">
        <v>962.88</v>
      </c>
      <c r="I12" s="11"/>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row>
    <row r="13" spans="2:42" s="95" customFormat="1" ht="33.75" customHeight="1">
      <c r="B13" s="6">
        <v>7</v>
      </c>
      <c r="C13" s="19" t="s">
        <v>480</v>
      </c>
      <c r="D13" s="11" t="s">
        <v>30</v>
      </c>
      <c r="E13" s="118" t="s">
        <v>240</v>
      </c>
      <c r="F13" s="12" t="s">
        <v>155</v>
      </c>
      <c r="G13" s="117" t="s">
        <v>109</v>
      </c>
      <c r="H13" s="119">
        <v>14250.6</v>
      </c>
      <c r="I13" s="11" t="s">
        <v>233</v>
      </c>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row>
    <row r="14" spans="2:42" s="95" customFormat="1" ht="25.5">
      <c r="B14" s="6">
        <v>8</v>
      </c>
      <c r="C14" s="19" t="s">
        <v>481</v>
      </c>
      <c r="D14" s="11" t="s">
        <v>30</v>
      </c>
      <c r="E14" s="118" t="s">
        <v>241</v>
      </c>
      <c r="F14" s="12" t="s">
        <v>156</v>
      </c>
      <c r="G14" s="117" t="s">
        <v>79</v>
      </c>
      <c r="H14" s="119">
        <v>1842.85</v>
      </c>
      <c r="I14" s="11"/>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row>
    <row r="15" spans="2:42" s="95" customFormat="1" ht="12.75">
      <c r="B15" s="6">
        <v>9</v>
      </c>
      <c r="C15" s="19" t="s">
        <v>482</v>
      </c>
      <c r="D15" s="11" t="s">
        <v>30</v>
      </c>
      <c r="E15" s="118" t="s">
        <v>242</v>
      </c>
      <c r="F15" s="12" t="s">
        <v>157</v>
      </c>
      <c r="G15" s="117" t="s">
        <v>110</v>
      </c>
      <c r="H15" s="119">
        <v>762.04</v>
      </c>
      <c r="I15" s="11" t="s">
        <v>233</v>
      </c>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row>
    <row r="16" spans="2:42" s="95" customFormat="1" ht="12.75">
      <c r="B16" s="6">
        <v>10</v>
      </c>
      <c r="C16" s="19" t="s">
        <v>483</v>
      </c>
      <c r="D16" s="11" t="s">
        <v>30</v>
      </c>
      <c r="E16" s="118" t="s">
        <v>243</v>
      </c>
      <c r="F16" s="12" t="s">
        <v>158</v>
      </c>
      <c r="G16" s="117" t="s">
        <v>111</v>
      </c>
      <c r="H16" s="119">
        <v>971.61</v>
      </c>
      <c r="I16" s="11"/>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row>
    <row r="17" spans="2:42" s="95" customFormat="1" ht="33.75" customHeight="1">
      <c r="B17" s="6">
        <v>11</v>
      </c>
      <c r="C17" s="19" t="s">
        <v>484</v>
      </c>
      <c r="D17" s="11" t="s">
        <v>30</v>
      </c>
      <c r="E17" s="118" t="s">
        <v>244</v>
      </c>
      <c r="F17" s="12" t="s">
        <v>159</v>
      </c>
      <c r="G17" s="117" t="s">
        <v>77</v>
      </c>
      <c r="H17" s="119">
        <v>199.73</v>
      </c>
      <c r="I17" s="11"/>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row>
    <row r="18" spans="2:42" s="95" customFormat="1" ht="22.5" customHeight="1">
      <c r="B18" s="6">
        <v>12</v>
      </c>
      <c r="C18" s="19" t="s">
        <v>485</v>
      </c>
      <c r="D18" s="11" t="s">
        <v>30</v>
      </c>
      <c r="E18" s="118" t="s">
        <v>244</v>
      </c>
      <c r="F18" s="12" t="s">
        <v>160</v>
      </c>
      <c r="G18" s="117" t="s">
        <v>112</v>
      </c>
      <c r="H18" s="119">
        <v>197.83</v>
      </c>
      <c r="I18" s="11"/>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row>
    <row r="19" spans="2:42" s="95" customFormat="1" ht="12.75">
      <c r="B19" s="6">
        <v>13</v>
      </c>
      <c r="C19" s="19" t="s">
        <v>486</v>
      </c>
      <c r="D19" s="11" t="s">
        <v>30</v>
      </c>
      <c r="E19" s="118" t="s">
        <v>244</v>
      </c>
      <c r="F19" s="12" t="s">
        <v>161</v>
      </c>
      <c r="G19" s="117" t="s">
        <v>113</v>
      </c>
      <c r="H19" s="119">
        <v>625.86</v>
      </c>
      <c r="I19" s="11"/>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row>
    <row r="20" spans="2:42" s="95" customFormat="1" ht="12.75">
      <c r="B20" s="6">
        <v>14</v>
      </c>
      <c r="C20" s="19" t="s">
        <v>487</v>
      </c>
      <c r="D20" s="11" t="s">
        <v>30</v>
      </c>
      <c r="E20" s="118" t="s">
        <v>245</v>
      </c>
      <c r="F20" s="12" t="s">
        <v>162</v>
      </c>
      <c r="G20" s="117" t="s">
        <v>114</v>
      </c>
      <c r="H20" s="119">
        <v>2039.7</v>
      </c>
      <c r="I20" s="11"/>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row>
    <row r="21" spans="2:42" s="95" customFormat="1" ht="22.5" customHeight="1">
      <c r="B21" s="6">
        <v>15</v>
      </c>
      <c r="C21" s="19" t="s">
        <v>488</v>
      </c>
      <c r="D21" s="11" t="s">
        <v>30</v>
      </c>
      <c r="E21" s="118" t="s">
        <v>246</v>
      </c>
      <c r="F21" s="12" t="s">
        <v>163</v>
      </c>
      <c r="G21" s="117" t="s">
        <v>115</v>
      </c>
      <c r="H21" s="119">
        <v>3945</v>
      </c>
      <c r="I21" s="11"/>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row>
    <row r="22" spans="2:42" s="95" customFormat="1" ht="33.75" customHeight="1">
      <c r="B22" s="6">
        <v>16</v>
      </c>
      <c r="C22" s="19" t="s">
        <v>489</v>
      </c>
      <c r="D22" s="11" t="s">
        <v>30</v>
      </c>
      <c r="E22" s="118" t="s">
        <v>245</v>
      </c>
      <c r="F22" s="12" t="s">
        <v>164</v>
      </c>
      <c r="G22" s="117" t="s">
        <v>116</v>
      </c>
      <c r="H22" s="119">
        <v>4834</v>
      </c>
      <c r="I22" s="11"/>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row>
    <row r="23" spans="2:42" s="95" customFormat="1" ht="45" customHeight="1">
      <c r="B23" s="6">
        <v>17</v>
      </c>
      <c r="C23" s="19" t="s">
        <v>490</v>
      </c>
      <c r="D23" s="11" t="s">
        <v>30</v>
      </c>
      <c r="E23" s="118" t="s">
        <v>247</v>
      </c>
      <c r="F23" s="12" t="s">
        <v>165</v>
      </c>
      <c r="G23" s="117" t="s">
        <v>90</v>
      </c>
      <c r="H23" s="119">
        <v>630.47</v>
      </c>
      <c r="I23" s="11"/>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row>
    <row r="24" spans="2:42" s="95" customFormat="1" ht="12.75">
      <c r="B24" s="6">
        <v>18</v>
      </c>
      <c r="C24" s="19" t="s">
        <v>491</v>
      </c>
      <c r="D24" s="11" t="s">
        <v>30</v>
      </c>
      <c r="E24" s="118" t="s">
        <v>248</v>
      </c>
      <c r="F24" s="12" t="s">
        <v>158</v>
      </c>
      <c r="G24" s="117" t="s">
        <v>111</v>
      </c>
      <c r="H24" s="119">
        <v>3886.5</v>
      </c>
      <c r="I24" s="11"/>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row>
    <row r="25" spans="2:42" s="95" customFormat="1" ht="12.75">
      <c r="B25" s="6">
        <v>19</v>
      </c>
      <c r="C25" s="19" t="s">
        <v>492</v>
      </c>
      <c r="D25" s="11" t="s">
        <v>30</v>
      </c>
      <c r="E25" s="118" t="s">
        <v>248</v>
      </c>
      <c r="F25" s="12" t="s">
        <v>152</v>
      </c>
      <c r="G25" s="117" t="s">
        <v>23</v>
      </c>
      <c r="H25" s="119">
        <v>1600.29</v>
      </c>
      <c r="I25" s="11"/>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row>
    <row r="26" spans="2:42" s="95" customFormat="1" ht="25.5">
      <c r="B26" s="6">
        <v>20</v>
      </c>
      <c r="C26" s="19" t="s">
        <v>493</v>
      </c>
      <c r="D26" s="11" t="s">
        <v>30</v>
      </c>
      <c r="E26" s="118" t="s">
        <v>249</v>
      </c>
      <c r="F26" s="12" t="s">
        <v>156</v>
      </c>
      <c r="G26" s="117" t="s">
        <v>79</v>
      </c>
      <c r="H26" s="119">
        <v>7880.32</v>
      </c>
      <c r="I26" s="11"/>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row>
    <row r="27" spans="2:42" s="95" customFormat="1" ht="12.75">
      <c r="B27" s="6">
        <v>21</v>
      </c>
      <c r="C27" s="19" t="s">
        <v>494</v>
      </c>
      <c r="D27" s="11" t="s">
        <v>30</v>
      </c>
      <c r="E27" s="118" t="s">
        <v>249</v>
      </c>
      <c r="F27" s="12" t="s">
        <v>166</v>
      </c>
      <c r="G27" s="117" t="s">
        <v>78</v>
      </c>
      <c r="H27" s="119">
        <v>197.76</v>
      </c>
      <c r="I27" s="11"/>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row>
    <row r="28" spans="2:42" s="95" customFormat="1" ht="12.75">
      <c r="B28" s="6">
        <v>22</v>
      </c>
      <c r="C28" s="19" t="s">
        <v>495</v>
      </c>
      <c r="D28" s="11" t="s">
        <v>30</v>
      </c>
      <c r="E28" s="118" t="s">
        <v>250</v>
      </c>
      <c r="F28" s="12" t="s">
        <v>160</v>
      </c>
      <c r="G28" s="117" t="s">
        <v>112</v>
      </c>
      <c r="H28" s="119">
        <v>14956.78</v>
      </c>
      <c r="I28" s="11"/>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row>
    <row r="29" spans="2:42" s="95" customFormat="1" ht="12.75">
      <c r="B29" s="6">
        <v>23</v>
      </c>
      <c r="C29" s="19" t="s">
        <v>496</v>
      </c>
      <c r="D29" s="11" t="s">
        <v>30</v>
      </c>
      <c r="E29" s="118" t="s">
        <v>249</v>
      </c>
      <c r="F29" s="12" t="s">
        <v>159</v>
      </c>
      <c r="G29" s="117" t="s">
        <v>77</v>
      </c>
      <c r="H29" s="119">
        <v>2331.79</v>
      </c>
      <c r="I29" s="11"/>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row>
    <row r="30" spans="2:42" s="95" customFormat="1" ht="12.75">
      <c r="B30" s="6">
        <v>24</v>
      </c>
      <c r="C30" s="19" t="s">
        <v>497</v>
      </c>
      <c r="D30" s="11" t="s">
        <v>30</v>
      </c>
      <c r="E30" s="118" t="s">
        <v>251</v>
      </c>
      <c r="F30" s="12" t="s">
        <v>167</v>
      </c>
      <c r="G30" s="117" t="s">
        <v>117</v>
      </c>
      <c r="H30" s="119">
        <v>22.87</v>
      </c>
      <c r="I30" s="11"/>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row>
    <row r="31" spans="2:42" s="95" customFormat="1" ht="22.5" customHeight="1">
      <c r="B31" s="6">
        <v>25</v>
      </c>
      <c r="C31" s="19" t="s">
        <v>498</v>
      </c>
      <c r="D31" s="11" t="s">
        <v>30</v>
      </c>
      <c r="E31" s="118" t="s">
        <v>249</v>
      </c>
      <c r="F31" s="12" t="s">
        <v>161</v>
      </c>
      <c r="G31" s="117" t="s">
        <v>113</v>
      </c>
      <c r="H31" s="119">
        <v>2693.79</v>
      </c>
      <c r="I31" s="11"/>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row>
    <row r="32" spans="2:22" s="95" customFormat="1" ht="33.75" customHeight="1">
      <c r="B32" s="6">
        <v>26</v>
      </c>
      <c r="C32" s="19" t="s">
        <v>499</v>
      </c>
      <c r="D32" s="11" t="s">
        <v>30</v>
      </c>
      <c r="E32" s="118" t="s">
        <v>248</v>
      </c>
      <c r="F32" s="12" t="s">
        <v>168</v>
      </c>
      <c r="G32" s="117" t="s">
        <v>118</v>
      </c>
      <c r="H32" s="119">
        <v>1303.08</v>
      </c>
      <c r="I32" s="11"/>
      <c r="J32" s="94"/>
      <c r="K32" s="94"/>
      <c r="L32" s="94"/>
      <c r="M32" s="94"/>
      <c r="N32" s="94"/>
      <c r="O32" s="94"/>
      <c r="P32" s="94"/>
      <c r="Q32" s="94"/>
      <c r="R32" s="94"/>
      <c r="S32" s="94"/>
      <c r="T32" s="94"/>
      <c r="U32" s="94"/>
      <c r="V32" s="94"/>
    </row>
    <row r="33" spans="2:22" s="95" customFormat="1" ht="33.75" customHeight="1">
      <c r="B33" s="6">
        <v>27</v>
      </c>
      <c r="C33" s="19" t="s">
        <v>500</v>
      </c>
      <c r="D33" s="11" t="s">
        <v>30</v>
      </c>
      <c r="E33" s="118" t="s">
        <v>248</v>
      </c>
      <c r="F33" s="12" t="s">
        <v>169</v>
      </c>
      <c r="G33" s="117" t="s">
        <v>119</v>
      </c>
      <c r="H33" s="119">
        <v>403.11</v>
      </c>
      <c r="I33" s="11"/>
      <c r="J33" s="94"/>
      <c r="K33" s="94"/>
      <c r="L33" s="94"/>
      <c r="M33" s="94"/>
      <c r="N33" s="94"/>
      <c r="O33" s="94"/>
      <c r="P33" s="94"/>
      <c r="Q33" s="94"/>
      <c r="R33" s="94"/>
      <c r="S33" s="94"/>
      <c r="T33" s="94"/>
      <c r="U33" s="94"/>
      <c r="V33" s="94"/>
    </row>
    <row r="34" spans="2:11" s="95" customFormat="1" ht="25.5">
      <c r="B34" s="6">
        <v>28</v>
      </c>
      <c r="C34" s="19" t="s">
        <v>501</v>
      </c>
      <c r="D34" s="11" t="s">
        <v>30</v>
      </c>
      <c r="E34" s="118" t="s">
        <v>250</v>
      </c>
      <c r="F34" s="12" t="s">
        <v>170</v>
      </c>
      <c r="G34" s="117" t="s">
        <v>120</v>
      </c>
      <c r="H34" s="119">
        <v>1936.34</v>
      </c>
      <c r="I34" s="11"/>
      <c r="J34" s="94"/>
      <c r="K34" s="94"/>
    </row>
    <row r="35" spans="2:11" s="95" customFormat="1" ht="12.75">
      <c r="B35" s="6">
        <v>29</v>
      </c>
      <c r="C35" s="19" t="s">
        <v>502</v>
      </c>
      <c r="D35" s="11" t="s">
        <v>30</v>
      </c>
      <c r="E35" s="118" t="s">
        <v>252</v>
      </c>
      <c r="F35" s="12" t="s">
        <v>171</v>
      </c>
      <c r="G35" s="117" t="s">
        <v>121</v>
      </c>
      <c r="H35" s="119">
        <v>23760</v>
      </c>
      <c r="I35" s="11"/>
      <c r="J35" s="94"/>
      <c r="K35" s="94"/>
    </row>
    <row r="36" spans="2:11" s="95" customFormat="1" ht="12.75">
      <c r="B36" s="6">
        <v>30</v>
      </c>
      <c r="C36" s="19" t="s">
        <v>503</v>
      </c>
      <c r="D36" s="11" t="s">
        <v>30</v>
      </c>
      <c r="E36" s="118" t="s">
        <v>253</v>
      </c>
      <c r="F36" s="12" t="s">
        <v>172</v>
      </c>
      <c r="G36" s="117" t="s">
        <v>122</v>
      </c>
      <c r="H36" s="119">
        <v>7698.25</v>
      </c>
      <c r="I36" s="11" t="s">
        <v>233</v>
      </c>
      <c r="J36" s="94"/>
      <c r="K36" s="94"/>
    </row>
    <row r="37" spans="2:11" s="95" customFormat="1" ht="25.5">
      <c r="B37" s="6">
        <v>31</v>
      </c>
      <c r="C37" s="19" t="s">
        <v>504</v>
      </c>
      <c r="D37" s="11" t="s">
        <v>30</v>
      </c>
      <c r="E37" s="118" t="s">
        <v>254</v>
      </c>
      <c r="F37" s="12" t="s">
        <v>156</v>
      </c>
      <c r="G37" s="117" t="s">
        <v>79</v>
      </c>
      <c r="H37" s="119">
        <v>890</v>
      </c>
      <c r="I37" s="11"/>
      <c r="J37" s="94"/>
      <c r="K37" s="94"/>
    </row>
    <row r="38" spans="2:11" s="95" customFormat="1" ht="12.75">
      <c r="B38" s="6">
        <v>32</v>
      </c>
      <c r="C38" s="19" t="s">
        <v>505</v>
      </c>
      <c r="D38" s="11" t="s">
        <v>30</v>
      </c>
      <c r="E38" s="118" t="s">
        <v>253</v>
      </c>
      <c r="F38" s="12" t="s">
        <v>172</v>
      </c>
      <c r="G38" s="117" t="s">
        <v>122</v>
      </c>
      <c r="H38" s="119">
        <v>7698.25</v>
      </c>
      <c r="I38" s="11"/>
      <c r="J38" s="94"/>
      <c r="K38" s="94"/>
    </row>
    <row r="39" spans="2:11" s="95" customFormat="1" ht="12.75">
      <c r="B39" s="6">
        <v>33</v>
      </c>
      <c r="C39" s="19" t="s">
        <v>506</v>
      </c>
      <c r="D39" s="11" t="s">
        <v>30</v>
      </c>
      <c r="E39" s="118" t="s">
        <v>255</v>
      </c>
      <c r="F39" s="12" t="s">
        <v>173</v>
      </c>
      <c r="G39" s="117" t="s">
        <v>123</v>
      </c>
      <c r="H39" s="119">
        <v>8590</v>
      </c>
      <c r="I39" s="11"/>
      <c r="J39" s="94"/>
      <c r="K39" s="94"/>
    </row>
    <row r="40" spans="2:11" s="95" customFormat="1" ht="12.75">
      <c r="B40" s="6">
        <v>34</v>
      </c>
      <c r="C40" s="19" t="s">
        <v>507</v>
      </c>
      <c r="D40" s="11" t="s">
        <v>30</v>
      </c>
      <c r="E40" s="118" t="s">
        <v>256</v>
      </c>
      <c r="F40" s="12" t="s">
        <v>174</v>
      </c>
      <c r="G40" s="117" t="s">
        <v>124</v>
      </c>
      <c r="H40" s="119">
        <v>1800</v>
      </c>
      <c r="I40" s="11"/>
      <c r="J40" s="94"/>
      <c r="K40" s="94"/>
    </row>
    <row r="41" spans="2:11" s="95" customFormat="1" ht="25.5">
      <c r="B41" s="6">
        <v>35</v>
      </c>
      <c r="C41" s="19" t="s">
        <v>508</v>
      </c>
      <c r="D41" s="11" t="s">
        <v>30</v>
      </c>
      <c r="E41" s="118" t="s">
        <v>257</v>
      </c>
      <c r="F41" s="12" t="s">
        <v>175</v>
      </c>
      <c r="G41" s="117" t="s">
        <v>125</v>
      </c>
      <c r="H41" s="119">
        <v>15163</v>
      </c>
      <c r="I41" s="11"/>
      <c r="J41" s="94"/>
      <c r="K41" s="94"/>
    </row>
    <row r="42" spans="2:11" s="95" customFormat="1" ht="12.75">
      <c r="B42" s="6">
        <v>36</v>
      </c>
      <c r="C42" s="19" t="s">
        <v>509</v>
      </c>
      <c r="D42" s="11" t="s">
        <v>30</v>
      </c>
      <c r="E42" s="118" t="s">
        <v>258</v>
      </c>
      <c r="F42" s="12" t="s">
        <v>162</v>
      </c>
      <c r="G42" s="117" t="s">
        <v>114</v>
      </c>
      <c r="H42" s="119">
        <v>25836</v>
      </c>
      <c r="I42" s="11"/>
      <c r="J42" s="94"/>
      <c r="K42" s="94"/>
    </row>
    <row r="43" spans="2:11" s="95" customFormat="1" ht="12.75">
      <c r="B43" s="6">
        <v>37</v>
      </c>
      <c r="C43" s="19" t="s">
        <v>510</v>
      </c>
      <c r="D43" s="11" t="s">
        <v>30</v>
      </c>
      <c r="E43" s="118" t="s">
        <v>259</v>
      </c>
      <c r="F43" s="12" t="s">
        <v>150</v>
      </c>
      <c r="G43" s="117" t="s">
        <v>74</v>
      </c>
      <c r="H43" s="119">
        <v>1176.4</v>
      </c>
      <c r="I43" s="11"/>
      <c r="J43" s="94"/>
      <c r="K43" s="94"/>
    </row>
    <row r="44" spans="2:11" s="95" customFormat="1" ht="12.75">
      <c r="B44" s="6">
        <v>38</v>
      </c>
      <c r="C44" s="19" t="s">
        <v>511</v>
      </c>
      <c r="D44" s="11" t="s">
        <v>30</v>
      </c>
      <c r="E44" s="118" t="s">
        <v>260</v>
      </c>
      <c r="F44" s="12" t="s">
        <v>176</v>
      </c>
      <c r="G44" s="117" t="s">
        <v>126</v>
      </c>
      <c r="H44" s="119">
        <v>3540</v>
      </c>
      <c r="I44" s="11"/>
      <c r="J44" s="94"/>
      <c r="K44" s="94"/>
    </row>
    <row r="45" spans="2:11" s="95" customFormat="1" ht="12.75">
      <c r="B45" s="6">
        <v>39</v>
      </c>
      <c r="C45" s="19" t="s">
        <v>512</v>
      </c>
      <c r="D45" s="11" t="s">
        <v>30</v>
      </c>
      <c r="E45" s="118" t="s">
        <v>261</v>
      </c>
      <c r="F45" s="12" t="s">
        <v>176</v>
      </c>
      <c r="G45" s="117" t="s">
        <v>126</v>
      </c>
      <c r="H45" s="119">
        <v>7080</v>
      </c>
      <c r="I45" s="11"/>
      <c r="J45" s="94"/>
      <c r="K45" s="94"/>
    </row>
    <row r="46" spans="2:11" s="95" customFormat="1" ht="12.75">
      <c r="B46" s="6">
        <v>40</v>
      </c>
      <c r="C46" s="19" t="s">
        <v>513</v>
      </c>
      <c r="D46" s="11" t="s">
        <v>30</v>
      </c>
      <c r="E46" s="118" t="s">
        <v>262</v>
      </c>
      <c r="F46" s="12" t="s">
        <v>177</v>
      </c>
      <c r="G46" s="117" t="s">
        <v>76</v>
      </c>
      <c r="H46" s="119">
        <v>6889</v>
      </c>
      <c r="I46" s="11"/>
      <c r="J46" s="94"/>
      <c r="K46" s="94"/>
    </row>
    <row r="47" spans="2:11" s="95" customFormat="1" ht="12.75">
      <c r="B47" s="6">
        <v>41</v>
      </c>
      <c r="C47" s="19" t="s">
        <v>514</v>
      </c>
      <c r="D47" s="11" t="s">
        <v>30</v>
      </c>
      <c r="E47" s="118" t="s">
        <v>263</v>
      </c>
      <c r="F47" s="12" t="s">
        <v>178</v>
      </c>
      <c r="G47" s="117" t="s">
        <v>127</v>
      </c>
      <c r="H47" s="119">
        <v>5651.83</v>
      </c>
      <c r="I47" s="11"/>
      <c r="J47" s="94"/>
      <c r="K47" s="94"/>
    </row>
    <row r="48" spans="2:11" s="95" customFormat="1" ht="12.75">
      <c r="B48" s="6">
        <v>42</v>
      </c>
      <c r="C48" s="19" t="s">
        <v>515</v>
      </c>
      <c r="D48" s="11" t="s">
        <v>30</v>
      </c>
      <c r="E48" s="118" t="s">
        <v>264</v>
      </c>
      <c r="F48" s="12" t="s">
        <v>179</v>
      </c>
      <c r="G48" s="117" t="s">
        <v>72</v>
      </c>
      <c r="H48" s="119">
        <v>1100</v>
      </c>
      <c r="I48" s="11"/>
      <c r="J48" s="94"/>
      <c r="K48" s="94"/>
    </row>
    <row r="49" spans="2:11" s="95" customFormat="1" ht="25.5">
      <c r="B49" s="6">
        <v>43</v>
      </c>
      <c r="C49" s="19" t="s">
        <v>516</v>
      </c>
      <c r="D49" s="11" t="s">
        <v>30</v>
      </c>
      <c r="E49" s="118" t="s">
        <v>265</v>
      </c>
      <c r="F49" s="12" t="s">
        <v>180</v>
      </c>
      <c r="G49" s="117" t="s">
        <v>128</v>
      </c>
      <c r="H49" s="119">
        <v>417.8</v>
      </c>
      <c r="I49" s="11"/>
      <c r="J49" s="94"/>
      <c r="K49" s="94"/>
    </row>
    <row r="50" spans="2:11" s="95" customFormat="1" ht="12.75">
      <c r="B50" s="6">
        <v>44</v>
      </c>
      <c r="C50" s="19" t="s">
        <v>516</v>
      </c>
      <c r="D50" s="11" t="s">
        <v>30</v>
      </c>
      <c r="E50" s="118" t="s">
        <v>266</v>
      </c>
      <c r="F50" s="12" t="s">
        <v>180</v>
      </c>
      <c r="G50" s="117" t="s">
        <v>128</v>
      </c>
      <c r="H50" s="119">
        <v>417.8</v>
      </c>
      <c r="I50" s="11"/>
      <c r="J50" s="94"/>
      <c r="K50" s="94"/>
    </row>
    <row r="51" spans="2:11" s="95" customFormat="1" ht="12.75">
      <c r="B51" s="6">
        <v>45</v>
      </c>
      <c r="C51" s="19" t="s">
        <v>517</v>
      </c>
      <c r="D51" s="11" t="s">
        <v>30</v>
      </c>
      <c r="E51" s="118" t="s">
        <v>267</v>
      </c>
      <c r="F51" s="12" t="s">
        <v>181</v>
      </c>
      <c r="G51" s="117" t="s">
        <v>129</v>
      </c>
      <c r="H51" s="119">
        <v>1117.22</v>
      </c>
      <c r="I51" s="11"/>
      <c r="J51" s="94"/>
      <c r="K51" s="94"/>
    </row>
    <row r="52" spans="2:11" s="95" customFormat="1" ht="38.25">
      <c r="B52" s="6">
        <v>46</v>
      </c>
      <c r="C52" s="19" t="s">
        <v>518</v>
      </c>
      <c r="D52" s="11" t="s">
        <v>30</v>
      </c>
      <c r="E52" s="118" t="s">
        <v>268</v>
      </c>
      <c r="F52" s="12" t="s">
        <v>182</v>
      </c>
      <c r="G52" s="117" t="s">
        <v>27</v>
      </c>
      <c r="H52" s="119">
        <v>12.6</v>
      </c>
      <c r="I52" s="11"/>
      <c r="J52" s="94"/>
      <c r="K52" s="94"/>
    </row>
    <row r="53" spans="2:11" s="95" customFormat="1" ht="12.75">
      <c r="B53" s="6">
        <v>47</v>
      </c>
      <c r="C53" s="19" t="s">
        <v>519</v>
      </c>
      <c r="D53" s="11" t="s">
        <v>30</v>
      </c>
      <c r="E53" s="118" t="s">
        <v>269</v>
      </c>
      <c r="F53" s="12" t="s">
        <v>183</v>
      </c>
      <c r="G53" s="117" t="s">
        <v>84</v>
      </c>
      <c r="H53" s="119">
        <v>659.62</v>
      </c>
      <c r="I53" s="120" t="s">
        <v>233</v>
      </c>
      <c r="J53" s="94"/>
      <c r="K53" s="94"/>
    </row>
    <row r="54" spans="2:11" s="95" customFormat="1" ht="12.75">
      <c r="B54" s="6">
        <v>48</v>
      </c>
      <c r="C54" s="19" t="s">
        <v>520</v>
      </c>
      <c r="D54" s="11" t="s">
        <v>30</v>
      </c>
      <c r="E54" s="118" t="s">
        <v>270</v>
      </c>
      <c r="F54" s="12" t="s">
        <v>184</v>
      </c>
      <c r="G54" s="117" t="s">
        <v>130</v>
      </c>
      <c r="H54" s="119">
        <v>2964.34</v>
      </c>
      <c r="I54" s="11"/>
      <c r="J54" s="94"/>
      <c r="K54" s="94"/>
    </row>
    <row r="55" spans="2:11" s="95" customFormat="1" ht="12.75">
      <c r="B55" s="6">
        <v>49</v>
      </c>
      <c r="C55" s="19" t="s">
        <v>521</v>
      </c>
      <c r="D55" s="11" t="s">
        <v>30</v>
      </c>
      <c r="E55" s="118" t="s">
        <v>271</v>
      </c>
      <c r="F55" s="12" t="s">
        <v>185</v>
      </c>
      <c r="G55" s="117" t="s">
        <v>11</v>
      </c>
      <c r="H55" s="119">
        <v>2020.4</v>
      </c>
      <c r="I55" s="11"/>
      <c r="J55" s="94"/>
      <c r="K55" s="94"/>
    </row>
    <row r="56" spans="2:11" s="95" customFormat="1" ht="12.75">
      <c r="B56" s="6">
        <v>50</v>
      </c>
      <c r="C56" s="19" t="s">
        <v>522</v>
      </c>
      <c r="D56" s="11" t="s">
        <v>30</v>
      </c>
      <c r="E56" s="118" t="s">
        <v>272</v>
      </c>
      <c r="F56" s="12" t="s">
        <v>186</v>
      </c>
      <c r="G56" s="117" t="s">
        <v>12</v>
      </c>
      <c r="H56" s="119">
        <v>113.52</v>
      </c>
      <c r="I56" s="11"/>
      <c r="J56" s="94"/>
      <c r="K56" s="94"/>
    </row>
    <row r="57" spans="2:11" s="95" customFormat="1" ht="12.75">
      <c r="B57" s="6">
        <v>51</v>
      </c>
      <c r="C57" s="19" t="s">
        <v>523</v>
      </c>
      <c r="D57" s="11" t="s">
        <v>30</v>
      </c>
      <c r="E57" s="118" t="s">
        <v>273</v>
      </c>
      <c r="F57" s="12" t="s">
        <v>153</v>
      </c>
      <c r="G57" s="117" t="s">
        <v>25</v>
      </c>
      <c r="H57" s="119">
        <v>274.7</v>
      </c>
      <c r="I57" s="11"/>
      <c r="J57" s="94"/>
      <c r="K57" s="94"/>
    </row>
    <row r="58" spans="2:11" s="95" customFormat="1" ht="25.5">
      <c r="B58" s="6">
        <v>52</v>
      </c>
      <c r="C58" s="19" t="s">
        <v>524</v>
      </c>
      <c r="D58" s="11" t="s">
        <v>30</v>
      </c>
      <c r="E58" s="118" t="s">
        <v>271</v>
      </c>
      <c r="F58" s="12" t="s">
        <v>187</v>
      </c>
      <c r="G58" s="117" t="s">
        <v>131</v>
      </c>
      <c r="H58" s="119">
        <v>2129.19</v>
      </c>
      <c r="I58" s="11"/>
      <c r="J58" s="94"/>
      <c r="K58" s="94"/>
    </row>
    <row r="59" spans="2:11" s="95" customFormat="1" ht="12.75">
      <c r="B59" s="6">
        <v>53</v>
      </c>
      <c r="C59" s="19" t="s">
        <v>525</v>
      </c>
      <c r="D59" s="11" t="s">
        <v>30</v>
      </c>
      <c r="E59" s="118" t="s">
        <v>271</v>
      </c>
      <c r="F59" s="12" t="s">
        <v>181</v>
      </c>
      <c r="G59" s="117" t="s">
        <v>129</v>
      </c>
      <c r="H59" s="119">
        <v>3190.69</v>
      </c>
      <c r="I59" s="11" t="s">
        <v>233</v>
      </c>
      <c r="J59" s="94"/>
      <c r="K59" s="94"/>
    </row>
    <row r="60" spans="2:11" s="95" customFormat="1" ht="25.5">
      <c r="B60" s="6">
        <v>54</v>
      </c>
      <c r="C60" s="19" t="s">
        <v>526</v>
      </c>
      <c r="D60" s="11" t="s">
        <v>30</v>
      </c>
      <c r="E60" s="118" t="s">
        <v>271</v>
      </c>
      <c r="F60" s="12" t="s">
        <v>188</v>
      </c>
      <c r="G60" s="117" t="s">
        <v>132</v>
      </c>
      <c r="H60" s="119">
        <v>520.27</v>
      </c>
      <c r="I60" s="11" t="s">
        <v>233</v>
      </c>
      <c r="J60" s="94"/>
      <c r="K60" s="94"/>
    </row>
    <row r="61" spans="2:11" s="95" customFormat="1" ht="12.75">
      <c r="B61" s="6">
        <v>55</v>
      </c>
      <c r="C61" s="19" t="s">
        <v>527</v>
      </c>
      <c r="D61" s="11" t="s">
        <v>30</v>
      </c>
      <c r="E61" s="118" t="s">
        <v>271</v>
      </c>
      <c r="F61" s="12" t="s">
        <v>189</v>
      </c>
      <c r="G61" s="117" t="s">
        <v>86</v>
      </c>
      <c r="H61" s="119">
        <v>407.1</v>
      </c>
      <c r="I61" s="11"/>
      <c r="J61" s="94"/>
      <c r="K61" s="94"/>
    </row>
    <row r="62" spans="2:11" s="95" customFormat="1" ht="12.75">
      <c r="B62" s="6">
        <v>56</v>
      </c>
      <c r="C62" s="19" t="s">
        <v>528</v>
      </c>
      <c r="D62" s="11" t="s">
        <v>30</v>
      </c>
      <c r="E62" s="118" t="s">
        <v>271</v>
      </c>
      <c r="F62" s="12" t="s">
        <v>190</v>
      </c>
      <c r="G62" s="117" t="s">
        <v>24</v>
      </c>
      <c r="H62" s="119">
        <v>32787.36</v>
      </c>
      <c r="I62" s="11"/>
      <c r="J62" s="94"/>
      <c r="K62" s="94"/>
    </row>
    <row r="63" spans="2:11" s="95" customFormat="1" ht="12.75">
      <c r="B63" s="6">
        <v>57</v>
      </c>
      <c r="C63" s="19" t="s">
        <v>529</v>
      </c>
      <c r="D63" s="11" t="s">
        <v>30</v>
      </c>
      <c r="E63" s="118" t="s">
        <v>271</v>
      </c>
      <c r="F63" s="12" t="s">
        <v>191</v>
      </c>
      <c r="G63" s="117" t="s">
        <v>133</v>
      </c>
      <c r="H63" s="119">
        <v>835.56</v>
      </c>
      <c r="I63" s="11"/>
      <c r="J63" s="94"/>
      <c r="K63" s="94"/>
    </row>
    <row r="64" spans="2:11" s="95" customFormat="1" ht="12.75">
      <c r="B64" s="6">
        <v>58</v>
      </c>
      <c r="C64" s="19" t="s">
        <v>530</v>
      </c>
      <c r="D64" s="11" t="s">
        <v>30</v>
      </c>
      <c r="E64" s="118" t="s">
        <v>271</v>
      </c>
      <c r="F64" s="12" t="s">
        <v>192</v>
      </c>
      <c r="G64" s="117" t="s">
        <v>134</v>
      </c>
      <c r="H64" s="119">
        <v>218.16</v>
      </c>
      <c r="I64" s="11"/>
      <c r="J64" s="94"/>
      <c r="K64" s="94"/>
    </row>
    <row r="65" spans="2:11" s="95" customFormat="1" ht="12.75">
      <c r="B65" s="6">
        <v>59</v>
      </c>
      <c r="C65" s="19" t="s">
        <v>531</v>
      </c>
      <c r="D65" s="11" t="s">
        <v>30</v>
      </c>
      <c r="E65" s="118" t="s">
        <v>274</v>
      </c>
      <c r="F65" s="12" t="s">
        <v>193</v>
      </c>
      <c r="G65" s="117" t="s">
        <v>15</v>
      </c>
      <c r="H65" s="119">
        <v>5429844.15</v>
      </c>
      <c r="I65" s="11" t="s">
        <v>233</v>
      </c>
      <c r="J65" s="94"/>
      <c r="K65" s="94"/>
    </row>
    <row r="66" spans="2:11" s="95" customFormat="1" ht="25.5">
      <c r="B66" s="6">
        <v>60</v>
      </c>
      <c r="C66" s="19" t="s">
        <v>532</v>
      </c>
      <c r="D66" s="11" t="s">
        <v>30</v>
      </c>
      <c r="E66" s="118" t="s">
        <v>275</v>
      </c>
      <c r="F66" s="12" t="s">
        <v>194</v>
      </c>
      <c r="G66" s="117" t="s">
        <v>73</v>
      </c>
      <c r="H66" s="119">
        <v>402462</v>
      </c>
      <c r="I66" s="11"/>
      <c r="J66" s="94"/>
      <c r="K66" s="94"/>
    </row>
    <row r="67" spans="2:11" s="95" customFormat="1" ht="25.5">
      <c r="B67" s="6">
        <v>61</v>
      </c>
      <c r="C67" s="19" t="s">
        <v>533</v>
      </c>
      <c r="D67" s="11" t="s">
        <v>30</v>
      </c>
      <c r="E67" s="118" t="s">
        <v>276</v>
      </c>
      <c r="F67" s="12" t="s">
        <v>195</v>
      </c>
      <c r="G67" s="117" t="s">
        <v>135</v>
      </c>
      <c r="H67" s="119">
        <v>9480</v>
      </c>
      <c r="I67" s="11"/>
      <c r="J67" s="94"/>
      <c r="K67" s="94"/>
    </row>
    <row r="68" spans="2:11" s="95" customFormat="1" ht="12.75">
      <c r="B68" s="6">
        <v>62</v>
      </c>
      <c r="C68" s="19" t="s">
        <v>534</v>
      </c>
      <c r="D68" s="11" t="s">
        <v>30</v>
      </c>
      <c r="E68" s="118" t="s">
        <v>271</v>
      </c>
      <c r="F68" s="12" t="s">
        <v>196</v>
      </c>
      <c r="G68" s="117" t="s">
        <v>136</v>
      </c>
      <c r="H68" s="119">
        <v>463.98</v>
      </c>
      <c r="I68" s="11"/>
      <c r="J68" s="94"/>
      <c r="K68" s="94"/>
    </row>
    <row r="69" spans="2:11" s="95" customFormat="1" ht="25.5">
      <c r="B69" s="6">
        <v>63</v>
      </c>
      <c r="C69" s="19" t="s">
        <v>535</v>
      </c>
      <c r="D69" s="11" t="s">
        <v>30</v>
      </c>
      <c r="E69" s="118" t="s">
        <v>271</v>
      </c>
      <c r="F69" s="12" t="s">
        <v>188</v>
      </c>
      <c r="G69" s="117" t="s">
        <v>132</v>
      </c>
      <c r="H69" s="119">
        <v>520.27</v>
      </c>
      <c r="I69" s="11" t="s">
        <v>233</v>
      </c>
      <c r="J69" s="94"/>
      <c r="K69" s="94"/>
    </row>
    <row r="70" spans="2:11" s="95" customFormat="1" ht="12.75">
      <c r="B70" s="6">
        <v>64</v>
      </c>
      <c r="C70" s="19" t="s">
        <v>536</v>
      </c>
      <c r="D70" s="11" t="s">
        <v>30</v>
      </c>
      <c r="E70" s="118" t="s">
        <v>271</v>
      </c>
      <c r="F70" s="12" t="s">
        <v>185</v>
      </c>
      <c r="G70" s="117" t="s">
        <v>11</v>
      </c>
      <c r="H70" s="119">
        <v>3341.76</v>
      </c>
      <c r="I70" s="11"/>
      <c r="J70" s="94"/>
      <c r="K70" s="94"/>
    </row>
    <row r="71" spans="2:11" s="95" customFormat="1" ht="12.75">
      <c r="B71" s="6">
        <v>65</v>
      </c>
      <c r="C71" s="19" t="s">
        <v>537</v>
      </c>
      <c r="D71" s="11" t="s">
        <v>30</v>
      </c>
      <c r="E71" s="118" t="s">
        <v>271</v>
      </c>
      <c r="F71" s="12" t="s">
        <v>181</v>
      </c>
      <c r="G71" s="117" t="s">
        <v>129</v>
      </c>
      <c r="H71" s="119">
        <v>74613.88</v>
      </c>
      <c r="I71" s="11"/>
      <c r="J71" s="94"/>
      <c r="K71" s="94"/>
    </row>
    <row r="72" spans="2:11" s="95" customFormat="1" ht="25.5">
      <c r="B72" s="6">
        <v>66</v>
      </c>
      <c r="C72" s="19" t="s">
        <v>538</v>
      </c>
      <c r="D72" s="11" t="s">
        <v>30</v>
      </c>
      <c r="E72" s="118" t="s">
        <v>277</v>
      </c>
      <c r="F72" s="12" t="s">
        <v>178</v>
      </c>
      <c r="G72" s="117" t="s">
        <v>127</v>
      </c>
      <c r="H72" s="119">
        <v>15364.8</v>
      </c>
      <c r="I72" s="11"/>
      <c r="J72" s="94"/>
      <c r="K72" s="94"/>
    </row>
    <row r="73" spans="2:11" s="95" customFormat="1" ht="12.75">
      <c r="B73" s="6">
        <v>67</v>
      </c>
      <c r="C73" s="19" t="s">
        <v>539</v>
      </c>
      <c r="D73" s="21" t="s">
        <v>30</v>
      </c>
      <c r="E73" s="118" t="s">
        <v>212</v>
      </c>
      <c r="F73" s="13" t="s">
        <v>197</v>
      </c>
      <c r="G73" s="118" t="s">
        <v>137</v>
      </c>
      <c r="H73" s="119">
        <v>3110</v>
      </c>
      <c r="I73" s="11"/>
      <c r="J73" s="94"/>
      <c r="K73" s="96"/>
    </row>
    <row r="74" spans="2:11" s="95" customFormat="1" ht="20.25" customHeight="1">
      <c r="B74" s="6">
        <v>68</v>
      </c>
      <c r="C74" s="19" t="s">
        <v>540</v>
      </c>
      <c r="D74" s="18" t="s">
        <v>30</v>
      </c>
      <c r="E74" s="118" t="s">
        <v>213</v>
      </c>
      <c r="F74" s="12" t="s">
        <v>198</v>
      </c>
      <c r="G74" s="117" t="s">
        <v>138</v>
      </c>
      <c r="H74" s="119">
        <v>1135</v>
      </c>
      <c r="I74" s="11"/>
      <c r="J74" s="94"/>
      <c r="K74" s="96"/>
    </row>
    <row r="75" spans="2:11" s="95" customFormat="1" ht="25.5">
      <c r="B75" s="6">
        <v>69</v>
      </c>
      <c r="C75" s="19" t="s">
        <v>541</v>
      </c>
      <c r="D75" s="18" t="s">
        <v>30</v>
      </c>
      <c r="E75" s="118" t="s">
        <v>214</v>
      </c>
      <c r="F75" s="12" t="s">
        <v>172</v>
      </c>
      <c r="G75" s="117" t="s">
        <v>122</v>
      </c>
      <c r="H75" s="119">
        <v>23570.8</v>
      </c>
      <c r="I75" s="11"/>
      <c r="J75" s="94"/>
      <c r="K75" s="96"/>
    </row>
    <row r="76" spans="2:11" s="95" customFormat="1" ht="12.75">
      <c r="B76" s="6">
        <v>70</v>
      </c>
      <c r="C76" s="19" t="s">
        <v>542</v>
      </c>
      <c r="D76" s="18" t="s">
        <v>30</v>
      </c>
      <c r="E76" s="118" t="s">
        <v>215</v>
      </c>
      <c r="F76" s="12" t="s">
        <v>180</v>
      </c>
      <c r="G76" s="117" t="s">
        <v>128</v>
      </c>
      <c r="H76" s="119">
        <v>220</v>
      </c>
      <c r="I76" s="11"/>
      <c r="J76" s="94"/>
      <c r="K76" s="96"/>
    </row>
    <row r="77" spans="2:11" s="95" customFormat="1" ht="12.75">
      <c r="B77" s="6">
        <v>71</v>
      </c>
      <c r="C77" s="19" t="s">
        <v>543</v>
      </c>
      <c r="D77" s="18" t="s">
        <v>30</v>
      </c>
      <c r="E77" s="118" t="s">
        <v>216</v>
      </c>
      <c r="F77" s="12" t="s">
        <v>199</v>
      </c>
      <c r="G77" s="117" t="s">
        <v>139</v>
      </c>
      <c r="H77" s="119">
        <v>303.18</v>
      </c>
      <c r="I77" s="11"/>
      <c r="J77" s="94"/>
      <c r="K77" s="96"/>
    </row>
    <row r="78" spans="2:11" s="95" customFormat="1" ht="12.75">
      <c r="B78" s="6">
        <v>72</v>
      </c>
      <c r="C78" s="19" t="s">
        <v>544</v>
      </c>
      <c r="D78" s="18" t="s">
        <v>30</v>
      </c>
      <c r="E78" s="118" t="s">
        <v>217</v>
      </c>
      <c r="F78" s="12" t="s">
        <v>185</v>
      </c>
      <c r="G78" s="117" t="s">
        <v>11</v>
      </c>
      <c r="H78" s="119">
        <v>2973.6</v>
      </c>
      <c r="I78" s="11"/>
      <c r="J78" s="94"/>
      <c r="K78" s="96"/>
    </row>
    <row r="79" spans="2:11" s="95" customFormat="1" ht="12.75">
      <c r="B79" s="6">
        <v>73</v>
      </c>
      <c r="C79" s="19" t="s">
        <v>545</v>
      </c>
      <c r="D79" s="18" t="s">
        <v>30</v>
      </c>
      <c r="E79" s="118" t="s">
        <v>217</v>
      </c>
      <c r="F79" s="12" t="s">
        <v>200</v>
      </c>
      <c r="G79" s="117" t="s">
        <v>140</v>
      </c>
      <c r="H79" s="119">
        <v>77.29</v>
      </c>
      <c r="I79" s="11"/>
      <c r="J79" s="94"/>
      <c r="K79" s="96"/>
    </row>
    <row r="80" spans="2:11" s="95" customFormat="1" ht="12.75">
      <c r="B80" s="6">
        <v>74</v>
      </c>
      <c r="C80" s="19" t="s">
        <v>546</v>
      </c>
      <c r="D80" s="18" t="s">
        <v>30</v>
      </c>
      <c r="E80" s="118" t="s">
        <v>217</v>
      </c>
      <c r="F80" s="12" t="s">
        <v>201</v>
      </c>
      <c r="G80" s="117" t="s">
        <v>141</v>
      </c>
      <c r="H80" s="119">
        <v>495.36</v>
      </c>
      <c r="I80" s="11"/>
      <c r="J80" s="94"/>
      <c r="K80" s="96"/>
    </row>
    <row r="81" spans="2:11" s="95" customFormat="1" ht="12.75">
      <c r="B81" s="6">
        <v>75</v>
      </c>
      <c r="C81" s="19" t="s">
        <v>547</v>
      </c>
      <c r="D81" s="18" t="s">
        <v>30</v>
      </c>
      <c r="E81" s="118" t="s">
        <v>217</v>
      </c>
      <c r="F81" s="12" t="s">
        <v>202</v>
      </c>
      <c r="G81" s="117" t="s">
        <v>87</v>
      </c>
      <c r="H81" s="97">
        <v>316.71</v>
      </c>
      <c r="I81" s="11"/>
      <c r="J81" s="94"/>
      <c r="K81" s="96"/>
    </row>
    <row r="82" spans="2:11" s="95" customFormat="1" ht="12.75">
      <c r="B82" s="6">
        <v>76</v>
      </c>
      <c r="C82" s="19" t="s">
        <v>548</v>
      </c>
      <c r="D82" s="18" t="s">
        <v>30</v>
      </c>
      <c r="E82" s="118" t="s">
        <v>217</v>
      </c>
      <c r="F82" s="12" t="s">
        <v>203</v>
      </c>
      <c r="G82" s="117" t="s">
        <v>89</v>
      </c>
      <c r="H82" s="97">
        <v>48.14</v>
      </c>
      <c r="I82" s="11"/>
      <c r="J82" s="94"/>
      <c r="K82" s="96"/>
    </row>
    <row r="83" spans="2:11" s="95" customFormat="1" ht="12.75">
      <c r="B83" s="6">
        <v>77</v>
      </c>
      <c r="C83" s="19" t="s">
        <v>549</v>
      </c>
      <c r="D83" s="18" t="s">
        <v>30</v>
      </c>
      <c r="E83" s="118" t="s">
        <v>217</v>
      </c>
      <c r="F83" s="12" t="s">
        <v>190</v>
      </c>
      <c r="G83" s="117" t="s">
        <v>24</v>
      </c>
      <c r="H83" s="97">
        <v>1140.35</v>
      </c>
      <c r="I83" s="11"/>
      <c r="J83" s="94"/>
      <c r="K83" s="96"/>
    </row>
    <row r="84" spans="2:11" s="95" customFormat="1" ht="12.75">
      <c r="B84" s="6">
        <v>78</v>
      </c>
      <c r="C84" s="19" t="s">
        <v>550</v>
      </c>
      <c r="D84" s="18" t="s">
        <v>30</v>
      </c>
      <c r="E84" s="118" t="s">
        <v>217</v>
      </c>
      <c r="F84" s="12" t="s">
        <v>192</v>
      </c>
      <c r="G84" s="117" t="s">
        <v>134</v>
      </c>
      <c r="H84" s="97">
        <v>1505.68</v>
      </c>
      <c r="I84" s="11"/>
      <c r="J84" s="94"/>
      <c r="K84" s="96"/>
    </row>
    <row r="85" spans="2:11" s="95" customFormat="1" ht="12.75">
      <c r="B85" s="6">
        <v>79</v>
      </c>
      <c r="C85" s="19" t="s">
        <v>551</v>
      </c>
      <c r="D85" s="18" t="s">
        <v>30</v>
      </c>
      <c r="E85" s="118" t="s">
        <v>217</v>
      </c>
      <c r="F85" s="12" t="s">
        <v>181</v>
      </c>
      <c r="G85" s="117" t="s">
        <v>129</v>
      </c>
      <c r="H85" s="97">
        <v>726.29</v>
      </c>
      <c r="I85" s="11"/>
      <c r="J85" s="94"/>
      <c r="K85" s="96"/>
    </row>
    <row r="86" spans="2:11" s="95" customFormat="1" ht="12.75">
      <c r="B86" s="6">
        <v>80</v>
      </c>
      <c r="C86" s="19" t="s">
        <v>552</v>
      </c>
      <c r="D86" s="18" t="s">
        <v>30</v>
      </c>
      <c r="E86" s="118" t="s">
        <v>218</v>
      </c>
      <c r="F86" s="12" t="s">
        <v>177</v>
      </c>
      <c r="G86" s="117" t="s">
        <v>76</v>
      </c>
      <c r="H86" s="97">
        <v>1078</v>
      </c>
      <c r="I86" s="11"/>
      <c r="J86" s="94"/>
      <c r="K86" s="96"/>
    </row>
    <row r="87" spans="2:11" s="95" customFormat="1" ht="12.75">
      <c r="B87" s="6">
        <v>81</v>
      </c>
      <c r="C87" s="19" t="s">
        <v>553</v>
      </c>
      <c r="D87" s="18" t="s">
        <v>30</v>
      </c>
      <c r="E87" s="118" t="s">
        <v>219</v>
      </c>
      <c r="F87" s="12" t="s">
        <v>204</v>
      </c>
      <c r="G87" s="117" t="s">
        <v>142</v>
      </c>
      <c r="H87" s="97">
        <v>200000</v>
      </c>
      <c r="I87" s="19"/>
      <c r="J87" s="94"/>
      <c r="K87" s="96"/>
    </row>
    <row r="88" spans="2:11" s="95" customFormat="1" ht="12.75">
      <c r="B88" s="6">
        <v>82</v>
      </c>
      <c r="C88" s="19" t="s">
        <v>554</v>
      </c>
      <c r="D88" s="18" t="s">
        <v>30</v>
      </c>
      <c r="E88" s="118" t="s">
        <v>220</v>
      </c>
      <c r="F88" s="12" t="s">
        <v>205</v>
      </c>
      <c r="G88" s="117" t="s">
        <v>143</v>
      </c>
      <c r="H88" s="97">
        <v>169000</v>
      </c>
      <c r="I88" s="11" t="s">
        <v>233</v>
      </c>
      <c r="J88" s="94"/>
      <c r="K88" s="96"/>
    </row>
    <row r="89" spans="2:11" s="95" customFormat="1" ht="12.75">
      <c r="B89" s="6">
        <v>83</v>
      </c>
      <c r="C89" s="19" t="s">
        <v>555</v>
      </c>
      <c r="D89" s="18" t="s">
        <v>30</v>
      </c>
      <c r="E89" s="118" t="s">
        <v>221</v>
      </c>
      <c r="F89" s="12" t="s">
        <v>206</v>
      </c>
      <c r="G89" s="117" t="s">
        <v>144</v>
      </c>
      <c r="H89" s="97">
        <v>99030.79</v>
      </c>
      <c r="I89" s="19"/>
      <c r="J89" s="94"/>
      <c r="K89" s="96"/>
    </row>
    <row r="90" spans="2:11" s="95" customFormat="1" ht="12.75">
      <c r="B90" s="6">
        <v>84</v>
      </c>
      <c r="C90" s="19" t="s">
        <v>556</v>
      </c>
      <c r="D90" s="18" t="s">
        <v>30</v>
      </c>
      <c r="E90" s="118" t="s">
        <v>217</v>
      </c>
      <c r="F90" s="12" t="s">
        <v>192</v>
      </c>
      <c r="G90" s="117" t="s">
        <v>134</v>
      </c>
      <c r="H90" s="97">
        <v>53.1</v>
      </c>
      <c r="I90" s="19"/>
      <c r="J90" s="94"/>
      <c r="K90" s="96"/>
    </row>
    <row r="91" spans="2:11" s="95" customFormat="1" ht="25.5">
      <c r="B91" s="6">
        <v>85</v>
      </c>
      <c r="C91" s="19" t="s">
        <v>557</v>
      </c>
      <c r="D91" s="18" t="s">
        <v>30</v>
      </c>
      <c r="E91" s="118" t="s">
        <v>217</v>
      </c>
      <c r="F91" s="12" t="s">
        <v>188</v>
      </c>
      <c r="G91" s="117" t="s">
        <v>132</v>
      </c>
      <c r="H91" s="97">
        <v>17.94</v>
      </c>
      <c r="I91" s="19"/>
      <c r="J91" s="94"/>
      <c r="K91" s="96"/>
    </row>
    <row r="92" spans="2:11" s="95" customFormat="1" ht="12.75">
      <c r="B92" s="6">
        <v>86</v>
      </c>
      <c r="C92" s="19" t="s">
        <v>558</v>
      </c>
      <c r="D92" s="18" t="s">
        <v>30</v>
      </c>
      <c r="E92" s="118" t="s">
        <v>220</v>
      </c>
      <c r="F92" s="12" t="s">
        <v>205</v>
      </c>
      <c r="G92" s="117" t="s">
        <v>143</v>
      </c>
      <c r="H92" s="97">
        <v>169000</v>
      </c>
      <c r="I92" s="19"/>
      <c r="J92" s="94"/>
      <c r="K92" s="96"/>
    </row>
    <row r="93" spans="2:11" s="95" customFormat="1" ht="25.5">
      <c r="B93" s="6">
        <v>87</v>
      </c>
      <c r="C93" s="19" t="s">
        <v>559</v>
      </c>
      <c r="D93" s="18" t="s">
        <v>30</v>
      </c>
      <c r="E93" s="118" t="s">
        <v>222</v>
      </c>
      <c r="F93" s="12" t="s">
        <v>207</v>
      </c>
      <c r="G93" s="117" t="s">
        <v>145</v>
      </c>
      <c r="H93" s="97">
        <v>29098</v>
      </c>
      <c r="I93" s="19"/>
      <c r="J93" s="94"/>
      <c r="K93" s="96"/>
    </row>
    <row r="94" spans="2:11" s="95" customFormat="1" ht="25.5">
      <c r="B94" s="6">
        <v>88</v>
      </c>
      <c r="C94" s="19" t="s">
        <v>560</v>
      </c>
      <c r="D94" s="18" t="s">
        <v>30</v>
      </c>
      <c r="E94" s="118" t="s">
        <v>223</v>
      </c>
      <c r="F94" s="12" t="s">
        <v>207</v>
      </c>
      <c r="G94" s="117" t="s">
        <v>145</v>
      </c>
      <c r="H94" s="97">
        <v>33175.7</v>
      </c>
      <c r="I94" s="19"/>
      <c r="J94" s="94"/>
      <c r="K94" s="96"/>
    </row>
    <row r="95" spans="2:11" s="95" customFormat="1" ht="25.5">
      <c r="B95" s="6">
        <v>89</v>
      </c>
      <c r="C95" s="19" t="s">
        <v>561</v>
      </c>
      <c r="D95" s="18" t="s">
        <v>30</v>
      </c>
      <c r="E95" s="118" t="s">
        <v>224</v>
      </c>
      <c r="F95" s="12" t="s">
        <v>207</v>
      </c>
      <c r="G95" s="117" t="s">
        <v>145</v>
      </c>
      <c r="H95" s="97">
        <v>17381.4</v>
      </c>
      <c r="I95" s="19"/>
      <c r="J95" s="94"/>
      <c r="K95" s="96"/>
    </row>
    <row r="96" spans="2:11" s="95" customFormat="1" ht="25.5">
      <c r="B96" s="6">
        <v>90</v>
      </c>
      <c r="C96" s="19" t="s">
        <v>562</v>
      </c>
      <c r="D96" s="18" t="s">
        <v>30</v>
      </c>
      <c r="E96" s="118" t="s">
        <v>225</v>
      </c>
      <c r="F96" s="12" t="s">
        <v>195</v>
      </c>
      <c r="G96" s="117" t="s">
        <v>135</v>
      </c>
      <c r="H96" s="97">
        <v>426</v>
      </c>
      <c r="I96" s="19"/>
      <c r="J96" s="94"/>
      <c r="K96" s="96"/>
    </row>
    <row r="97" spans="2:11" s="95" customFormat="1" ht="25.5">
      <c r="B97" s="6">
        <v>91</v>
      </c>
      <c r="C97" s="19" t="s">
        <v>563</v>
      </c>
      <c r="D97" s="18" t="s">
        <v>30</v>
      </c>
      <c r="E97" s="118" t="s">
        <v>226</v>
      </c>
      <c r="F97" s="12" t="s">
        <v>208</v>
      </c>
      <c r="G97" s="117" t="s">
        <v>146</v>
      </c>
      <c r="H97" s="97">
        <v>2075.52</v>
      </c>
      <c r="I97" s="19"/>
      <c r="J97" s="94"/>
      <c r="K97" s="96"/>
    </row>
    <row r="98" spans="2:11" s="95" customFormat="1" ht="25.5">
      <c r="B98" s="6">
        <v>92</v>
      </c>
      <c r="C98" s="19" t="s">
        <v>564</v>
      </c>
      <c r="D98" s="18" t="s">
        <v>30</v>
      </c>
      <c r="E98" s="118" t="s">
        <v>227</v>
      </c>
      <c r="F98" s="12" t="s">
        <v>209</v>
      </c>
      <c r="G98" s="117" t="s">
        <v>147</v>
      </c>
      <c r="H98" s="97">
        <v>31612.2</v>
      </c>
      <c r="I98" s="19"/>
      <c r="J98" s="94"/>
      <c r="K98" s="96"/>
    </row>
    <row r="99" spans="2:11" s="95" customFormat="1" ht="25.5">
      <c r="B99" s="6">
        <v>93</v>
      </c>
      <c r="C99" s="19" t="s">
        <v>565</v>
      </c>
      <c r="D99" s="18" t="s">
        <v>30</v>
      </c>
      <c r="E99" s="118" t="s">
        <v>228</v>
      </c>
      <c r="F99" s="12" t="s">
        <v>209</v>
      </c>
      <c r="G99" s="117" t="s">
        <v>147</v>
      </c>
      <c r="H99" s="97">
        <v>19352</v>
      </c>
      <c r="I99" s="19"/>
      <c r="J99" s="94"/>
      <c r="K99" s="96"/>
    </row>
    <row r="100" spans="2:11" s="95" customFormat="1" ht="25.5">
      <c r="B100" s="6">
        <v>94</v>
      </c>
      <c r="C100" s="19" t="s">
        <v>566</v>
      </c>
      <c r="D100" s="18" t="s">
        <v>30</v>
      </c>
      <c r="E100" s="118" t="s">
        <v>229</v>
      </c>
      <c r="F100" s="12" t="s">
        <v>180</v>
      </c>
      <c r="G100" s="117" t="s">
        <v>128</v>
      </c>
      <c r="H100" s="97">
        <v>417.8</v>
      </c>
      <c r="I100" s="19"/>
      <c r="J100" s="94"/>
      <c r="K100" s="96"/>
    </row>
    <row r="101" spans="2:11" s="100" customFormat="1" ht="30.75" customHeight="1">
      <c r="B101" s="84">
        <v>95</v>
      </c>
      <c r="C101" s="85" t="s">
        <v>567</v>
      </c>
      <c r="D101" s="86" t="s">
        <v>30</v>
      </c>
      <c r="E101" s="116" t="s">
        <v>230</v>
      </c>
      <c r="F101" s="87" t="s">
        <v>210</v>
      </c>
      <c r="G101" s="116" t="s">
        <v>75</v>
      </c>
      <c r="H101" s="88">
        <f>58600.4*3.272</f>
        <v>191740.50879999998</v>
      </c>
      <c r="I101" s="85"/>
      <c r="J101" s="98"/>
      <c r="K101" s="99"/>
    </row>
    <row r="102" spans="2:11" s="100" customFormat="1" ht="30.75" customHeight="1">
      <c r="B102" s="84">
        <v>96</v>
      </c>
      <c r="C102" s="85" t="s">
        <v>568</v>
      </c>
      <c r="D102" s="86" t="s">
        <v>30</v>
      </c>
      <c r="E102" s="116" t="s">
        <v>230</v>
      </c>
      <c r="F102" s="87" t="s">
        <v>210</v>
      </c>
      <c r="G102" s="116" t="s">
        <v>75</v>
      </c>
      <c r="H102" s="88">
        <f>105430*3.272</f>
        <v>344966.95999999996</v>
      </c>
      <c r="I102" s="85"/>
      <c r="J102" s="98"/>
      <c r="K102" s="99"/>
    </row>
    <row r="103" spans="2:11" s="100" customFormat="1" ht="30.75" customHeight="1">
      <c r="B103" s="84">
        <v>97</v>
      </c>
      <c r="C103" s="85" t="s">
        <v>569</v>
      </c>
      <c r="D103" s="86" t="s">
        <v>30</v>
      </c>
      <c r="E103" s="116" t="s">
        <v>230</v>
      </c>
      <c r="F103" s="87" t="s">
        <v>210</v>
      </c>
      <c r="G103" s="116" t="s">
        <v>75</v>
      </c>
      <c r="H103" s="88">
        <f>60272*3.272</f>
        <v>197209.984</v>
      </c>
      <c r="I103" s="85"/>
      <c r="J103" s="98"/>
      <c r="K103" s="99"/>
    </row>
    <row r="104" spans="2:11" s="103" customFormat="1" ht="30.75" customHeight="1">
      <c r="B104" s="89">
        <v>98</v>
      </c>
      <c r="C104" s="90" t="s">
        <v>570</v>
      </c>
      <c r="D104" s="21" t="s">
        <v>30</v>
      </c>
      <c r="E104" s="118" t="s">
        <v>230</v>
      </c>
      <c r="F104" s="13" t="s">
        <v>210</v>
      </c>
      <c r="G104" s="118" t="s">
        <v>75</v>
      </c>
      <c r="H104" s="91">
        <f>8535*3.272</f>
        <v>27926.519999999997</v>
      </c>
      <c r="I104" s="90"/>
      <c r="J104" s="101"/>
      <c r="K104" s="102"/>
    </row>
    <row r="105" spans="2:11" s="103" customFormat="1" ht="30.75" customHeight="1">
      <c r="B105" s="89">
        <v>99</v>
      </c>
      <c r="C105" s="90" t="s">
        <v>571</v>
      </c>
      <c r="D105" s="21" t="s">
        <v>30</v>
      </c>
      <c r="E105" s="118" t="s">
        <v>230</v>
      </c>
      <c r="F105" s="13" t="s">
        <v>210</v>
      </c>
      <c r="G105" s="118" t="s">
        <v>75</v>
      </c>
      <c r="H105" s="91">
        <f>65970*3.272</f>
        <v>215853.84</v>
      </c>
      <c r="I105" s="90"/>
      <c r="J105" s="101"/>
      <c r="K105" s="102"/>
    </row>
    <row r="106" spans="2:11" s="103" customFormat="1" ht="30.75" customHeight="1">
      <c r="B106" s="89">
        <v>100</v>
      </c>
      <c r="C106" s="90" t="s">
        <v>572</v>
      </c>
      <c r="D106" s="21" t="s">
        <v>30</v>
      </c>
      <c r="E106" s="118" t="s">
        <v>230</v>
      </c>
      <c r="F106" s="13" t="s">
        <v>210</v>
      </c>
      <c r="G106" s="118" t="s">
        <v>75</v>
      </c>
      <c r="H106" s="91">
        <f>64534.6*3.272</f>
        <v>211157.2112</v>
      </c>
      <c r="I106" s="90"/>
      <c r="J106" s="101"/>
      <c r="K106" s="102"/>
    </row>
    <row r="107" spans="2:11" s="103" customFormat="1" ht="30" customHeight="1">
      <c r="B107" s="89">
        <v>101</v>
      </c>
      <c r="C107" s="90" t="s">
        <v>573</v>
      </c>
      <c r="D107" s="21" t="s">
        <v>30</v>
      </c>
      <c r="E107" s="118" t="s">
        <v>230</v>
      </c>
      <c r="F107" s="13" t="s">
        <v>210</v>
      </c>
      <c r="G107" s="118" t="s">
        <v>75</v>
      </c>
      <c r="H107" s="91">
        <f>14196*3.272</f>
        <v>46449.312</v>
      </c>
      <c r="I107" s="90"/>
      <c r="J107" s="101"/>
      <c r="K107" s="102"/>
    </row>
    <row r="108" spans="2:11" s="100" customFormat="1" ht="33" customHeight="1">
      <c r="B108" s="84">
        <v>102</v>
      </c>
      <c r="C108" s="85" t="s">
        <v>574</v>
      </c>
      <c r="D108" s="86" t="s">
        <v>30</v>
      </c>
      <c r="E108" s="116" t="s">
        <v>230</v>
      </c>
      <c r="F108" s="87" t="s">
        <v>210</v>
      </c>
      <c r="G108" s="116" t="s">
        <v>75</v>
      </c>
      <c r="H108" s="88">
        <f>11832*3.272</f>
        <v>38714.304</v>
      </c>
      <c r="I108" s="85"/>
      <c r="J108" s="98"/>
      <c r="K108" s="99"/>
    </row>
    <row r="109" spans="2:11" s="100" customFormat="1" ht="33.75" customHeight="1">
      <c r="B109" s="84">
        <v>103</v>
      </c>
      <c r="C109" s="85" t="s">
        <v>575</v>
      </c>
      <c r="D109" s="86" t="s">
        <v>30</v>
      </c>
      <c r="E109" s="116" t="s">
        <v>230</v>
      </c>
      <c r="F109" s="87" t="s">
        <v>210</v>
      </c>
      <c r="G109" s="116" t="s">
        <v>75</v>
      </c>
      <c r="H109" s="88">
        <f>406800*3.272</f>
        <v>1331049.5999999999</v>
      </c>
      <c r="I109" s="85"/>
      <c r="J109" s="98"/>
      <c r="K109" s="99"/>
    </row>
    <row r="110" spans="2:11" s="100" customFormat="1" ht="33.75" customHeight="1">
      <c r="B110" s="84">
        <v>104</v>
      </c>
      <c r="C110" s="85" t="s">
        <v>576</v>
      </c>
      <c r="D110" s="86" t="s">
        <v>30</v>
      </c>
      <c r="E110" s="116" t="s">
        <v>230</v>
      </c>
      <c r="F110" s="87" t="s">
        <v>210</v>
      </c>
      <c r="G110" s="116" t="s">
        <v>75</v>
      </c>
      <c r="H110" s="88">
        <f>1057810*3.272</f>
        <v>3461154.32</v>
      </c>
      <c r="I110" s="85"/>
      <c r="J110" s="98"/>
      <c r="K110" s="99"/>
    </row>
    <row r="111" spans="2:11" s="100" customFormat="1" ht="36.75" customHeight="1">
      <c r="B111" s="84">
        <v>105</v>
      </c>
      <c r="C111" s="85" t="s">
        <v>577</v>
      </c>
      <c r="D111" s="86" t="s">
        <v>30</v>
      </c>
      <c r="E111" s="116" t="s">
        <v>230</v>
      </c>
      <c r="F111" s="87" t="s">
        <v>210</v>
      </c>
      <c r="G111" s="116" t="s">
        <v>75</v>
      </c>
      <c r="H111" s="88">
        <f>141156*3.272</f>
        <v>461862.432</v>
      </c>
      <c r="I111" s="85"/>
      <c r="J111" s="98"/>
      <c r="K111" s="99"/>
    </row>
    <row r="112" spans="2:11" s="100" customFormat="1" ht="39" customHeight="1">
      <c r="B112" s="84">
        <v>106</v>
      </c>
      <c r="C112" s="85" t="s">
        <v>578</v>
      </c>
      <c r="D112" s="86" t="s">
        <v>30</v>
      </c>
      <c r="E112" s="116" t="s">
        <v>230</v>
      </c>
      <c r="F112" s="87" t="s">
        <v>210</v>
      </c>
      <c r="G112" s="116" t="s">
        <v>75</v>
      </c>
      <c r="H112" s="88">
        <f>29880*3.72</f>
        <v>111153.6</v>
      </c>
      <c r="I112" s="85"/>
      <c r="J112" s="98"/>
      <c r="K112" s="99"/>
    </row>
    <row r="113" spans="2:11" s="100" customFormat="1" ht="25.5">
      <c r="B113" s="84">
        <v>107</v>
      </c>
      <c r="C113" s="85" t="s">
        <v>579</v>
      </c>
      <c r="D113" s="86" t="s">
        <v>30</v>
      </c>
      <c r="E113" s="116" t="s">
        <v>230</v>
      </c>
      <c r="F113" s="87" t="s">
        <v>210</v>
      </c>
      <c r="G113" s="116" t="s">
        <v>75</v>
      </c>
      <c r="H113" s="88">
        <f>261234*3.272</f>
        <v>854757.6479999999</v>
      </c>
      <c r="I113" s="85"/>
      <c r="J113" s="98"/>
      <c r="K113" s="99"/>
    </row>
    <row r="114" spans="2:11" s="95" customFormat="1" ht="12.75">
      <c r="B114" s="6">
        <v>108</v>
      </c>
      <c r="C114" s="19" t="s">
        <v>580</v>
      </c>
      <c r="D114" s="18" t="s">
        <v>30</v>
      </c>
      <c r="E114" s="118" t="s">
        <v>231</v>
      </c>
      <c r="F114" s="12" t="s">
        <v>166</v>
      </c>
      <c r="G114" s="117" t="s">
        <v>78</v>
      </c>
      <c r="H114" s="97">
        <v>7940</v>
      </c>
      <c r="I114" s="19"/>
      <c r="J114" s="94"/>
      <c r="K114" s="96"/>
    </row>
    <row r="115" spans="2:11" s="95" customFormat="1" ht="12.75">
      <c r="B115" s="6">
        <v>109</v>
      </c>
      <c r="C115" s="19" t="s">
        <v>581</v>
      </c>
      <c r="D115" s="18" t="s">
        <v>30</v>
      </c>
      <c r="E115" s="118" t="s">
        <v>232</v>
      </c>
      <c r="F115" s="12" t="s">
        <v>211</v>
      </c>
      <c r="G115" s="117" t="s">
        <v>148</v>
      </c>
      <c r="H115" s="97">
        <v>3082.16</v>
      </c>
      <c r="I115" s="19"/>
      <c r="J115" s="94"/>
      <c r="K115" s="96"/>
    </row>
    <row r="116" spans="2:11" s="95" customFormat="1" ht="30" customHeight="1">
      <c r="B116" s="6">
        <v>110</v>
      </c>
      <c r="C116" s="111" t="s">
        <v>582</v>
      </c>
      <c r="D116" s="18" t="s">
        <v>30</v>
      </c>
      <c r="E116" s="118" t="s">
        <v>391</v>
      </c>
      <c r="F116" s="12" t="s">
        <v>332</v>
      </c>
      <c r="G116" s="117" t="s">
        <v>101</v>
      </c>
      <c r="H116" s="97">
        <v>3540</v>
      </c>
      <c r="I116" s="121"/>
      <c r="J116" s="94"/>
      <c r="K116" s="94"/>
    </row>
    <row r="117" spans="2:11" s="95" customFormat="1" ht="30" customHeight="1">
      <c r="B117" s="6">
        <v>111</v>
      </c>
      <c r="C117" s="111" t="s">
        <v>583</v>
      </c>
      <c r="D117" s="18" t="s">
        <v>30</v>
      </c>
      <c r="E117" s="118" t="s">
        <v>392</v>
      </c>
      <c r="F117" s="12" t="s">
        <v>333</v>
      </c>
      <c r="G117" s="117" t="s">
        <v>278</v>
      </c>
      <c r="H117" s="97">
        <v>30322.46</v>
      </c>
      <c r="I117" s="121"/>
      <c r="J117" s="94"/>
      <c r="K117" s="94"/>
    </row>
    <row r="118" spans="2:11" s="95" customFormat="1" ht="30" customHeight="1">
      <c r="B118" s="6">
        <v>112</v>
      </c>
      <c r="C118" s="111" t="s">
        <v>584</v>
      </c>
      <c r="D118" s="18" t="s">
        <v>30</v>
      </c>
      <c r="E118" s="118" t="s">
        <v>393</v>
      </c>
      <c r="F118" s="12" t="s">
        <v>334</v>
      </c>
      <c r="G118" s="117" t="s">
        <v>279</v>
      </c>
      <c r="H118" s="97">
        <v>14622.04</v>
      </c>
      <c r="I118" s="121"/>
      <c r="J118" s="94"/>
      <c r="K118" s="94"/>
    </row>
    <row r="119" spans="2:11" s="95" customFormat="1" ht="29.25" customHeight="1">
      <c r="B119" s="6">
        <v>113</v>
      </c>
      <c r="C119" s="111" t="s">
        <v>585</v>
      </c>
      <c r="D119" s="18" t="s">
        <v>30</v>
      </c>
      <c r="E119" s="118" t="s">
        <v>394</v>
      </c>
      <c r="F119" s="12" t="s">
        <v>335</v>
      </c>
      <c r="G119" s="117" t="s">
        <v>280</v>
      </c>
      <c r="H119" s="97">
        <v>10412.97</v>
      </c>
      <c r="I119" s="121"/>
      <c r="J119" s="94"/>
      <c r="K119" s="94"/>
    </row>
    <row r="120" spans="2:11" s="95" customFormat="1" ht="39" customHeight="1">
      <c r="B120" s="6">
        <v>114</v>
      </c>
      <c r="C120" s="111" t="s">
        <v>586</v>
      </c>
      <c r="D120" s="18" t="s">
        <v>30</v>
      </c>
      <c r="E120" s="118" t="s">
        <v>395</v>
      </c>
      <c r="F120" s="12" t="s">
        <v>336</v>
      </c>
      <c r="G120" s="117" t="s">
        <v>281</v>
      </c>
      <c r="H120" s="97">
        <v>967570.5</v>
      </c>
      <c r="I120" s="121"/>
      <c r="J120" s="94"/>
      <c r="K120" s="94"/>
    </row>
    <row r="121" spans="2:11" s="95" customFormat="1" ht="12.75">
      <c r="B121" s="6">
        <v>115</v>
      </c>
      <c r="C121" s="111" t="s">
        <v>587</v>
      </c>
      <c r="D121" s="18" t="s">
        <v>30</v>
      </c>
      <c r="E121" s="118" t="s">
        <v>396</v>
      </c>
      <c r="F121" s="12" t="s">
        <v>193</v>
      </c>
      <c r="G121" s="117" t="s">
        <v>15</v>
      </c>
      <c r="H121" s="97">
        <v>44.6</v>
      </c>
      <c r="I121" s="121"/>
      <c r="J121" s="94"/>
      <c r="K121" s="94"/>
    </row>
    <row r="122" spans="2:11" s="95" customFormat="1" ht="12.75">
      <c r="B122" s="6">
        <v>116</v>
      </c>
      <c r="C122" s="111" t="s">
        <v>588</v>
      </c>
      <c r="D122" s="18" t="s">
        <v>30</v>
      </c>
      <c r="E122" s="118" t="s">
        <v>396</v>
      </c>
      <c r="F122" s="12" t="s">
        <v>193</v>
      </c>
      <c r="G122" s="117" t="s">
        <v>15</v>
      </c>
      <c r="H122" s="97">
        <v>44.6</v>
      </c>
      <c r="I122" s="121"/>
      <c r="J122" s="94"/>
      <c r="K122" s="94"/>
    </row>
    <row r="123" spans="2:11" s="95" customFormat="1" ht="25.5">
      <c r="B123" s="6">
        <v>117</v>
      </c>
      <c r="C123" s="111" t="s">
        <v>589</v>
      </c>
      <c r="D123" s="18" t="s">
        <v>30</v>
      </c>
      <c r="E123" s="118" t="s">
        <v>397</v>
      </c>
      <c r="F123" s="12" t="s">
        <v>337</v>
      </c>
      <c r="G123" s="117" t="s">
        <v>19</v>
      </c>
      <c r="H123" s="97">
        <v>8000</v>
      </c>
      <c r="I123" s="121"/>
      <c r="J123" s="94"/>
      <c r="K123" s="94"/>
    </row>
    <row r="124" spans="2:11" s="95" customFormat="1" ht="38.25">
      <c r="B124" s="6">
        <v>118</v>
      </c>
      <c r="C124" s="111" t="s">
        <v>590</v>
      </c>
      <c r="D124" s="18" t="s">
        <v>30</v>
      </c>
      <c r="E124" s="118" t="s">
        <v>398</v>
      </c>
      <c r="F124" s="12" t="s">
        <v>338</v>
      </c>
      <c r="G124" s="117" t="s">
        <v>282</v>
      </c>
      <c r="H124" s="97">
        <v>28000</v>
      </c>
      <c r="I124" s="11"/>
      <c r="J124" s="94"/>
      <c r="K124" s="94"/>
    </row>
    <row r="125" spans="2:11" s="95" customFormat="1" ht="38.25">
      <c r="B125" s="6">
        <v>119</v>
      </c>
      <c r="C125" s="111" t="s">
        <v>591</v>
      </c>
      <c r="D125" s="18" t="s">
        <v>30</v>
      </c>
      <c r="E125" s="118" t="s">
        <v>399</v>
      </c>
      <c r="F125" s="12" t="s">
        <v>339</v>
      </c>
      <c r="G125" s="117" t="s">
        <v>283</v>
      </c>
      <c r="H125" s="97">
        <v>30208</v>
      </c>
      <c r="I125" s="122"/>
      <c r="J125" s="94"/>
      <c r="K125" s="94"/>
    </row>
    <row r="126" spans="2:11" s="95" customFormat="1" ht="25.5">
      <c r="B126" s="6">
        <v>120</v>
      </c>
      <c r="C126" s="111" t="s">
        <v>592</v>
      </c>
      <c r="D126" s="18" t="s">
        <v>30</v>
      </c>
      <c r="E126" s="118" t="s">
        <v>400</v>
      </c>
      <c r="F126" s="12" t="s">
        <v>340</v>
      </c>
      <c r="G126" s="117" t="s">
        <v>284</v>
      </c>
      <c r="H126" s="97">
        <v>4850</v>
      </c>
      <c r="I126" s="11"/>
      <c r="J126" s="94"/>
      <c r="K126" s="94"/>
    </row>
    <row r="127" spans="2:11" s="95" customFormat="1" ht="25.5">
      <c r="B127" s="6">
        <v>121</v>
      </c>
      <c r="C127" s="111" t="s">
        <v>593</v>
      </c>
      <c r="D127" s="18" t="s">
        <v>30</v>
      </c>
      <c r="E127" s="118" t="s">
        <v>401</v>
      </c>
      <c r="F127" s="12" t="s">
        <v>341</v>
      </c>
      <c r="G127" s="117" t="s">
        <v>285</v>
      </c>
      <c r="H127" s="97">
        <v>30261.62</v>
      </c>
      <c r="I127" s="11" t="s">
        <v>233</v>
      </c>
      <c r="J127" s="96"/>
      <c r="K127" s="94"/>
    </row>
    <row r="128" spans="2:11" s="95" customFormat="1" ht="25.5">
      <c r="B128" s="6">
        <v>122</v>
      </c>
      <c r="C128" s="111" t="s">
        <v>594</v>
      </c>
      <c r="D128" s="18" t="s">
        <v>30</v>
      </c>
      <c r="E128" s="118" t="s">
        <v>402</v>
      </c>
      <c r="F128" s="12" t="s">
        <v>342</v>
      </c>
      <c r="G128" s="117" t="s">
        <v>286</v>
      </c>
      <c r="H128" s="97">
        <v>24308</v>
      </c>
      <c r="I128" s="11"/>
      <c r="J128" s="94"/>
      <c r="K128" s="94"/>
    </row>
    <row r="129" spans="2:11" s="95" customFormat="1" ht="12.75">
      <c r="B129" s="6">
        <v>123</v>
      </c>
      <c r="C129" s="111" t="s">
        <v>595</v>
      </c>
      <c r="D129" s="18" t="s">
        <v>30</v>
      </c>
      <c r="E129" s="118" t="s">
        <v>403</v>
      </c>
      <c r="F129" s="12" t="s">
        <v>343</v>
      </c>
      <c r="G129" s="117" t="s">
        <v>287</v>
      </c>
      <c r="H129" s="97">
        <v>2040</v>
      </c>
      <c r="I129" s="11"/>
      <c r="J129" s="94"/>
      <c r="K129" s="94"/>
    </row>
    <row r="130" spans="2:11" s="95" customFormat="1" ht="25.5">
      <c r="B130" s="6">
        <v>124</v>
      </c>
      <c r="C130" s="111" t="s">
        <v>596</v>
      </c>
      <c r="D130" s="18" t="s">
        <v>30</v>
      </c>
      <c r="E130" s="118" t="s">
        <v>404</v>
      </c>
      <c r="F130" s="12" t="s">
        <v>344</v>
      </c>
      <c r="G130" s="117" t="s">
        <v>288</v>
      </c>
      <c r="H130" s="97">
        <v>1060869.8</v>
      </c>
      <c r="I130" s="11" t="s">
        <v>233</v>
      </c>
      <c r="J130" s="96"/>
      <c r="K130" s="94"/>
    </row>
    <row r="131" spans="2:11" s="95" customFormat="1" ht="12.75">
      <c r="B131" s="6">
        <v>125</v>
      </c>
      <c r="C131" s="111" t="s">
        <v>597</v>
      </c>
      <c r="D131" s="18" t="s">
        <v>30</v>
      </c>
      <c r="E131" s="118" t="s">
        <v>405</v>
      </c>
      <c r="F131" s="12" t="s">
        <v>345</v>
      </c>
      <c r="G131" s="117" t="s">
        <v>289</v>
      </c>
      <c r="H131" s="97">
        <v>32472</v>
      </c>
      <c r="I131" s="11" t="s">
        <v>233</v>
      </c>
      <c r="J131" s="96"/>
      <c r="K131" s="94"/>
    </row>
    <row r="132" spans="2:11" s="100" customFormat="1" ht="25.5">
      <c r="B132" s="84">
        <v>126</v>
      </c>
      <c r="C132" s="112" t="s">
        <v>598</v>
      </c>
      <c r="D132" s="86" t="s">
        <v>30</v>
      </c>
      <c r="E132" s="116" t="s">
        <v>406</v>
      </c>
      <c r="F132" s="87" t="s">
        <v>346</v>
      </c>
      <c r="G132" s="116" t="s">
        <v>290</v>
      </c>
      <c r="H132" s="88">
        <f>84624.88*3.217</f>
        <v>272238.23896000005</v>
      </c>
      <c r="I132" s="92"/>
      <c r="J132" s="98"/>
      <c r="K132" s="98"/>
    </row>
    <row r="133" spans="2:11" s="100" customFormat="1" ht="25.5">
      <c r="B133" s="84">
        <v>127</v>
      </c>
      <c r="C133" s="112" t="s">
        <v>599</v>
      </c>
      <c r="D133" s="86" t="s">
        <v>30</v>
      </c>
      <c r="E133" s="116" t="s">
        <v>407</v>
      </c>
      <c r="F133" s="87" t="s">
        <v>347</v>
      </c>
      <c r="G133" s="116" t="s">
        <v>291</v>
      </c>
      <c r="H133" s="104">
        <v>159000</v>
      </c>
      <c r="I133" s="92"/>
      <c r="J133" s="98"/>
      <c r="K133" s="98"/>
    </row>
    <row r="134" spans="2:11" s="100" customFormat="1" ht="25.5">
      <c r="B134" s="84">
        <v>128</v>
      </c>
      <c r="C134" s="112" t="s">
        <v>600</v>
      </c>
      <c r="D134" s="86" t="s">
        <v>30</v>
      </c>
      <c r="E134" s="116" t="s">
        <v>408</v>
      </c>
      <c r="F134" s="87" t="s">
        <v>348</v>
      </c>
      <c r="G134" s="116" t="s">
        <v>292</v>
      </c>
      <c r="H134" s="104">
        <v>123551.62</v>
      </c>
      <c r="I134" s="92"/>
      <c r="J134" s="98"/>
      <c r="K134" s="98"/>
    </row>
    <row r="135" spans="2:11" s="100" customFormat="1" ht="25.5">
      <c r="B135" s="84">
        <v>129</v>
      </c>
      <c r="C135" s="112" t="s">
        <v>601</v>
      </c>
      <c r="D135" s="86" t="s">
        <v>30</v>
      </c>
      <c r="E135" s="116" t="s">
        <v>404</v>
      </c>
      <c r="F135" s="87" t="s">
        <v>344</v>
      </c>
      <c r="G135" s="116" t="s">
        <v>288</v>
      </c>
      <c r="H135" s="104">
        <v>1060869.8</v>
      </c>
      <c r="I135" s="92"/>
      <c r="J135" s="98"/>
      <c r="K135" s="98"/>
    </row>
    <row r="136" spans="2:11" s="100" customFormat="1" ht="38.25">
      <c r="B136" s="84">
        <v>130</v>
      </c>
      <c r="C136" s="112" t="s">
        <v>602</v>
      </c>
      <c r="D136" s="86" t="s">
        <v>30</v>
      </c>
      <c r="E136" s="116" t="s">
        <v>409</v>
      </c>
      <c r="F136" s="87" t="s">
        <v>349</v>
      </c>
      <c r="G136" s="116" t="s">
        <v>293</v>
      </c>
      <c r="H136" s="88">
        <f>45758.24*3.221</f>
        <v>147387.29104</v>
      </c>
      <c r="I136" s="92"/>
      <c r="J136" s="98"/>
      <c r="K136" s="98"/>
    </row>
    <row r="137" spans="2:11" s="95" customFormat="1" ht="25.5">
      <c r="B137" s="6">
        <v>131</v>
      </c>
      <c r="C137" s="111" t="s">
        <v>603</v>
      </c>
      <c r="D137" s="18" t="s">
        <v>30</v>
      </c>
      <c r="E137" s="118" t="s">
        <v>410</v>
      </c>
      <c r="F137" s="12" t="s">
        <v>350</v>
      </c>
      <c r="G137" s="117" t="s">
        <v>294</v>
      </c>
      <c r="H137" s="97">
        <v>11500</v>
      </c>
      <c r="I137" s="11"/>
      <c r="J137" s="94"/>
      <c r="K137" s="94"/>
    </row>
    <row r="138" spans="2:11" s="95" customFormat="1" ht="25.5">
      <c r="B138" s="6">
        <v>132</v>
      </c>
      <c r="C138" s="111" t="s">
        <v>604</v>
      </c>
      <c r="D138" s="18" t="s">
        <v>30</v>
      </c>
      <c r="E138" s="118" t="s">
        <v>411</v>
      </c>
      <c r="F138" s="12" t="s">
        <v>351</v>
      </c>
      <c r="G138" s="117" t="s">
        <v>295</v>
      </c>
      <c r="H138" s="97">
        <v>171717.56</v>
      </c>
      <c r="I138" s="11"/>
      <c r="J138" s="94"/>
      <c r="K138" s="94"/>
    </row>
    <row r="139" spans="2:11" s="95" customFormat="1" ht="25.5">
      <c r="B139" s="6">
        <v>133</v>
      </c>
      <c r="C139" s="111" t="s">
        <v>605</v>
      </c>
      <c r="D139" s="18" t="s">
        <v>30</v>
      </c>
      <c r="E139" s="118" t="s">
        <v>412</v>
      </c>
      <c r="F139" s="12" t="s">
        <v>352</v>
      </c>
      <c r="G139" s="117" t="s">
        <v>296</v>
      </c>
      <c r="H139" s="97">
        <v>4595</v>
      </c>
      <c r="I139" s="11"/>
      <c r="J139" s="94"/>
      <c r="K139" s="94"/>
    </row>
    <row r="140" spans="2:11" s="95" customFormat="1" ht="12.75">
      <c r="B140" s="6">
        <v>134</v>
      </c>
      <c r="C140" s="111" t="s">
        <v>606</v>
      </c>
      <c r="D140" s="18" t="s">
        <v>30</v>
      </c>
      <c r="E140" s="118" t="s">
        <v>413</v>
      </c>
      <c r="F140" s="12" t="s">
        <v>353</v>
      </c>
      <c r="G140" s="117" t="s">
        <v>297</v>
      </c>
      <c r="H140" s="97">
        <v>32450</v>
      </c>
      <c r="I140" s="11"/>
      <c r="J140" s="94"/>
      <c r="K140" s="94"/>
    </row>
    <row r="141" spans="2:11" s="95" customFormat="1" ht="25.5">
      <c r="B141" s="6">
        <v>135</v>
      </c>
      <c r="C141" s="111" t="s">
        <v>607</v>
      </c>
      <c r="D141" s="18" t="s">
        <v>30</v>
      </c>
      <c r="E141" s="118" t="s">
        <v>414</v>
      </c>
      <c r="F141" s="12" t="s">
        <v>354</v>
      </c>
      <c r="G141" s="117" t="s">
        <v>298</v>
      </c>
      <c r="H141" s="97">
        <v>16500</v>
      </c>
      <c r="I141" s="11"/>
      <c r="J141" s="94"/>
      <c r="K141" s="94"/>
    </row>
    <row r="142" spans="2:11" s="95" customFormat="1" ht="25.5">
      <c r="B142" s="6">
        <v>136</v>
      </c>
      <c r="C142" s="111" t="s">
        <v>608</v>
      </c>
      <c r="D142" s="18" t="s">
        <v>30</v>
      </c>
      <c r="E142" s="118" t="s">
        <v>415</v>
      </c>
      <c r="F142" s="12" t="s">
        <v>355</v>
      </c>
      <c r="G142" s="117" t="s">
        <v>299</v>
      </c>
      <c r="H142" s="97">
        <v>8950</v>
      </c>
      <c r="I142" s="11"/>
      <c r="J142" s="94"/>
      <c r="K142" s="94"/>
    </row>
    <row r="143" spans="2:11" s="95" customFormat="1" ht="25.5">
      <c r="B143" s="6">
        <v>137</v>
      </c>
      <c r="C143" s="113" t="s">
        <v>609</v>
      </c>
      <c r="D143" s="18" t="s">
        <v>30</v>
      </c>
      <c r="E143" s="118" t="s">
        <v>416</v>
      </c>
      <c r="F143" s="12" t="s">
        <v>356</v>
      </c>
      <c r="G143" s="117" t="s">
        <v>300</v>
      </c>
      <c r="H143" s="97">
        <v>28463</v>
      </c>
      <c r="I143" s="11"/>
      <c r="J143" s="94"/>
      <c r="K143" s="94"/>
    </row>
    <row r="144" spans="2:11" s="95" customFormat="1" ht="12.75">
      <c r="B144" s="6">
        <v>138</v>
      </c>
      <c r="C144" s="113" t="s">
        <v>610</v>
      </c>
      <c r="D144" s="18" t="s">
        <v>30</v>
      </c>
      <c r="E144" s="118" t="s">
        <v>417</v>
      </c>
      <c r="F144" s="12" t="s">
        <v>357</v>
      </c>
      <c r="G144" s="117" t="s">
        <v>301</v>
      </c>
      <c r="H144" s="97">
        <v>17110</v>
      </c>
      <c r="I144" s="11" t="s">
        <v>233</v>
      </c>
      <c r="J144" s="96"/>
      <c r="K144" s="94"/>
    </row>
    <row r="145" spans="2:11" s="95" customFormat="1" ht="12.75">
      <c r="B145" s="6">
        <v>139</v>
      </c>
      <c r="C145" s="113" t="s">
        <v>611</v>
      </c>
      <c r="D145" s="18" t="s">
        <v>30</v>
      </c>
      <c r="E145" s="118" t="s">
        <v>418</v>
      </c>
      <c r="F145" s="12" t="s">
        <v>358</v>
      </c>
      <c r="G145" s="117" t="s">
        <v>302</v>
      </c>
      <c r="H145" s="97">
        <v>16800</v>
      </c>
      <c r="I145" s="11" t="s">
        <v>233</v>
      </c>
      <c r="J145" s="96"/>
      <c r="K145" s="94"/>
    </row>
    <row r="146" spans="2:11" s="95" customFormat="1" ht="12.75">
      <c r="B146" s="6">
        <v>140</v>
      </c>
      <c r="C146" s="113" t="s">
        <v>612</v>
      </c>
      <c r="D146" s="18" t="s">
        <v>30</v>
      </c>
      <c r="E146" s="118" t="s">
        <v>419</v>
      </c>
      <c r="F146" s="12" t="s">
        <v>193</v>
      </c>
      <c r="G146" s="117" t="s">
        <v>15</v>
      </c>
      <c r="H146" s="97">
        <v>44.6</v>
      </c>
      <c r="I146" s="11"/>
      <c r="J146" s="94"/>
      <c r="K146" s="94"/>
    </row>
    <row r="147" spans="2:11" s="95" customFormat="1" ht="25.5">
      <c r="B147" s="6">
        <v>141</v>
      </c>
      <c r="C147" s="113" t="s">
        <v>613</v>
      </c>
      <c r="D147" s="18" t="s">
        <v>30</v>
      </c>
      <c r="E147" s="118" t="s">
        <v>420</v>
      </c>
      <c r="F147" s="12" t="s">
        <v>359</v>
      </c>
      <c r="G147" s="117" t="s">
        <v>303</v>
      </c>
      <c r="H147" s="97">
        <v>7200</v>
      </c>
      <c r="I147" s="11"/>
      <c r="J147" s="94"/>
      <c r="K147" s="94"/>
    </row>
    <row r="148" spans="2:11" s="95" customFormat="1" ht="38.25">
      <c r="B148" s="6">
        <v>142</v>
      </c>
      <c r="C148" s="113" t="s">
        <v>614</v>
      </c>
      <c r="D148" s="18" t="s">
        <v>30</v>
      </c>
      <c r="E148" s="118" t="s">
        <v>421</v>
      </c>
      <c r="F148" s="12" t="s">
        <v>360</v>
      </c>
      <c r="G148" s="117" t="s">
        <v>100</v>
      </c>
      <c r="H148" s="97">
        <v>29000</v>
      </c>
      <c r="I148" s="11"/>
      <c r="J148" s="94"/>
      <c r="K148" s="94"/>
    </row>
    <row r="149" spans="2:11" s="100" customFormat="1" ht="38.25">
      <c r="B149" s="84">
        <v>143</v>
      </c>
      <c r="C149" s="114" t="s">
        <v>615</v>
      </c>
      <c r="D149" s="86" t="s">
        <v>30</v>
      </c>
      <c r="E149" s="116" t="s">
        <v>422</v>
      </c>
      <c r="F149" s="87" t="s">
        <v>361</v>
      </c>
      <c r="G149" s="116" t="s">
        <v>304</v>
      </c>
      <c r="H149" s="88">
        <f>666891.87*3.279</f>
        <v>2186738.44173</v>
      </c>
      <c r="I149" s="92" t="s">
        <v>233</v>
      </c>
      <c r="J149" s="99"/>
      <c r="K149" s="98"/>
    </row>
    <row r="150" spans="2:11" s="100" customFormat="1" ht="38.25">
      <c r="B150" s="84">
        <v>144</v>
      </c>
      <c r="C150" s="114" t="s">
        <v>616</v>
      </c>
      <c r="D150" s="86" t="s">
        <v>30</v>
      </c>
      <c r="E150" s="116" t="s">
        <v>422</v>
      </c>
      <c r="F150" s="87" t="s">
        <v>361</v>
      </c>
      <c r="G150" s="116" t="s">
        <v>304</v>
      </c>
      <c r="H150" s="88">
        <f>666891.87*3.293</f>
        <v>2196074.92791</v>
      </c>
      <c r="I150" s="92"/>
      <c r="J150" s="98"/>
      <c r="K150" s="98"/>
    </row>
    <row r="151" spans="2:11" s="95" customFormat="1" ht="25.5">
      <c r="B151" s="6">
        <v>145</v>
      </c>
      <c r="C151" s="113" t="s">
        <v>617</v>
      </c>
      <c r="D151" s="18" t="s">
        <v>30</v>
      </c>
      <c r="E151" s="118" t="s">
        <v>423</v>
      </c>
      <c r="F151" s="12" t="s">
        <v>362</v>
      </c>
      <c r="G151" s="117" t="s">
        <v>305</v>
      </c>
      <c r="H151" s="97">
        <v>89712</v>
      </c>
      <c r="I151" s="11"/>
      <c r="J151" s="94"/>
      <c r="K151" s="94"/>
    </row>
    <row r="152" spans="2:11" s="95" customFormat="1" ht="12.75">
      <c r="B152" s="6">
        <v>146</v>
      </c>
      <c r="C152" s="113" t="s">
        <v>618</v>
      </c>
      <c r="D152" s="18" t="s">
        <v>30</v>
      </c>
      <c r="E152" s="118" t="s">
        <v>424</v>
      </c>
      <c r="F152" s="12" t="s">
        <v>363</v>
      </c>
      <c r="G152" s="117" t="s">
        <v>306</v>
      </c>
      <c r="H152" s="97">
        <v>704</v>
      </c>
      <c r="I152" s="11"/>
      <c r="J152" s="94"/>
      <c r="K152" s="94"/>
    </row>
    <row r="153" spans="2:11" s="95" customFormat="1" ht="25.5">
      <c r="B153" s="6">
        <v>147</v>
      </c>
      <c r="C153" s="113" t="s">
        <v>619</v>
      </c>
      <c r="D153" s="18" t="s">
        <v>30</v>
      </c>
      <c r="E153" s="118" t="s">
        <v>425</v>
      </c>
      <c r="F153" s="12" t="s">
        <v>358</v>
      </c>
      <c r="G153" s="117" t="s">
        <v>302</v>
      </c>
      <c r="H153" s="97">
        <v>16800</v>
      </c>
      <c r="I153" s="11"/>
      <c r="J153" s="94"/>
      <c r="K153" s="94"/>
    </row>
    <row r="154" spans="2:11" s="95" customFormat="1" ht="25.5">
      <c r="B154" s="6">
        <v>148</v>
      </c>
      <c r="C154" s="113" t="s">
        <v>620</v>
      </c>
      <c r="D154" s="18" t="s">
        <v>30</v>
      </c>
      <c r="E154" s="118" t="s">
        <v>426</v>
      </c>
      <c r="F154" s="12" t="s">
        <v>364</v>
      </c>
      <c r="G154" s="117" t="s">
        <v>21</v>
      </c>
      <c r="H154" s="97">
        <v>270</v>
      </c>
      <c r="I154" s="11"/>
      <c r="J154" s="94"/>
      <c r="K154" s="94"/>
    </row>
    <row r="155" spans="2:11" s="95" customFormat="1" ht="25.5">
      <c r="B155" s="6">
        <v>149</v>
      </c>
      <c r="C155" s="113" t="s">
        <v>621</v>
      </c>
      <c r="D155" s="18" t="s">
        <v>30</v>
      </c>
      <c r="E155" s="118" t="s">
        <v>427</v>
      </c>
      <c r="F155" s="12" t="s">
        <v>365</v>
      </c>
      <c r="G155" s="117" t="s">
        <v>307</v>
      </c>
      <c r="H155" s="97">
        <v>3990</v>
      </c>
      <c r="I155" s="11"/>
      <c r="J155" s="94"/>
      <c r="K155" s="94"/>
    </row>
    <row r="156" spans="2:11" s="95" customFormat="1" ht="12.75">
      <c r="B156" s="6">
        <v>150</v>
      </c>
      <c r="C156" s="113" t="s">
        <v>622</v>
      </c>
      <c r="D156" s="18" t="s">
        <v>30</v>
      </c>
      <c r="E156" s="118" t="s">
        <v>428</v>
      </c>
      <c r="F156" s="12" t="s">
        <v>345</v>
      </c>
      <c r="G156" s="117" t="s">
        <v>289</v>
      </c>
      <c r="H156" s="97">
        <v>33180</v>
      </c>
      <c r="I156" s="11"/>
      <c r="J156" s="94"/>
      <c r="K156" s="94"/>
    </row>
    <row r="157" spans="2:11" s="95" customFormat="1" ht="12.75">
      <c r="B157" s="6">
        <v>151</v>
      </c>
      <c r="C157" s="113" t="s">
        <v>623</v>
      </c>
      <c r="D157" s="18" t="s">
        <v>30</v>
      </c>
      <c r="E157" s="118" t="s">
        <v>419</v>
      </c>
      <c r="F157" s="12" t="s">
        <v>193</v>
      </c>
      <c r="G157" s="117" t="s">
        <v>15</v>
      </c>
      <c r="H157" s="97">
        <v>44.6</v>
      </c>
      <c r="I157" s="11"/>
      <c r="J157" s="94"/>
      <c r="K157" s="94"/>
    </row>
    <row r="158" spans="2:11" s="95" customFormat="1" ht="12.75">
      <c r="B158" s="6">
        <v>152</v>
      </c>
      <c r="C158" s="113" t="s">
        <v>624</v>
      </c>
      <c r="D158" s="18" t="s">
        <v>30</v>
      </c>
      <c r="E158" s="118" t="s">
        <v>429</v>
      </c>
      <c r="F158" s="12" t="s">
        <v>366</v>
      </c>
      <c r="G158" s="117" t="s">
        <v>308</v>
      </c>
      <c r="H158" s="97">
        <v>480</v>
      </c>
      <c r="I158" s="11"/>
      <c r="J158" s="94"/>
      <c r="K158" s="94"/>
    </row>
    <row r="159" spans="2:11" s="95" customFormat="1" ht="12.75">
      <c r="B159" s="6">
        <v>153</v>
      </c>
      <c r="C159" s="113" t="s">
        <v>625</v>
      </c>
      <c r="D159" s="18" t="s">
        <v>30</v>
      </c>
      <c r="E159" s="118" t="s">
        <v>430</v>
      </c>
      <c r="F159" s="12" t="s">
        <v>366</v>
      </c>
      <c r="G159" s="117" t="s">
        <v>308</v>
      </c>
      <c r="H159" s="97">
        <v>750</v>
      </c>
      <c r="I159" s="11"/>
      <c r="J159" s="94"/>
      <c r="K159" s="94"/>
    </row>
    <row r="160" spans="2:11" s="95" customFormat="1" ht="12.75">
      <c r="B160" s="6">
        <v>154</v>
      </c>
      <c r="C160" s="113" t="s">
        <v>626</v>
      </c>
      <c r="D160" s="18" t="s">
        <v>30</v>
      </c>
      <c r="E160" s="118" t="s">
        <v>431</v>
      </c>
      <c r="F160" s="12" t="s">
        <v>366</v>
      </c>
      <c r="G160" s="117" t="s">
        <v>308</v>
      </c>
      <c r="H160" s="97">
        <v>750</v>
      </c>
      <c r="I160" s="11"/>
      <c r="J160" s="94"/>
      <c r="K160" s="94"/>
    </row>
    <row r="161" spans="2:11" s="95" customFormat="1" ht="12.75">
      <c r="B161" s="6">
        <v>155</v>
      </c>
      <c r="C161" s="113" t="s">
        <v>627</v>
      </c>
      <c r="D161" s="18" t="s">
        <v>30</v>
      </c>
      <c r="E161" s="118" t="s">
        <v>432</v>
      </c>
      <c r="F161" s="12" t="s">
        <v>367</v>
      </c>
      <c r="G161" s="117" t="s">
        <v>309</v>
      </c>
      <c r="H161" s="97">
        <v>32786.3</v>
      </c>
      <c r="I161" s="11" t="s">
        <v>233</v>
      </c>
      <c r="J161" s="96"/>
      <c r="K161" s="94"/>
    </row>
    <row r="162" spans="2:11" s="95" customFormat="1" ht="25.5">
      <c r="B162" s="6">
        <v>156</v>
      </c>
      <c r="C162" s="113" t="s">
        <v>629</v>
      </c>
      <c r="D162" s="18" t="s">
        <v>30</v>
      </c>
      <c r="E162" s="118" t="s">
        <v>433</v>
      </c>
      <c r="F162" s="12" t="s">
        <v>368</v>
      </c>
      <c r="G162" s="118" t="s">
        <v>310</v>
      </c>
      <c r="H162" s="97">
        <v>3654</v>
      </c>
      <c r="I162" s="11" t="s">
        <v>95</v>
      </c>
      <c r="J162" s="96"/>
      <c r="K162" s="94"/>
    </row>
    <row r="163" spans="2:11" s="95" customFormat="1" ht="25.5">
      <c r="B163" s="6">
        <v>157</v>
      </c>
      <c r="C163" s="113" t="s">
        <v>630</v>
      </c>
      <c r="D163" s="18" t="s">
        <v>30</v>
      </c>
      <c r="E163" s="118" t="s">
        <v>434</v>
      </c>
      <c r="F163" s="12" t="s">
        <v>369</v>
      </c>
      <c r="G163" s="117" t="s">
        <v>311</v>
      </c>
      <c r="H163" s="97">
        <v>7300</v>
      </c>
      <c r="I163" s="11" t="s">
        <v>95</v>
      </c>
      <c r="J163" s="96"/>
      <c r="K163" s="94"/>
    </row>
    <row r="164" spans="2:11" s="95" customFormat="1" ht="25.5">
      <c r="B164" s="6">
        <v>158</v>
      </c>
      <c r="C164" s="113" t="s">
        <v>631</v>
      </c>
      <c r="D164" s="18" t="s">
        <v>30</v>
      </c>
      <c r="E164" s="118" t="s">
        <v>435</v>
      </c>
      <c r="F164" s="12" t="s">
        <v>368</v>
      </c>
      <c r="G164" s="117" t="s">
        <v>310</v>
      </c>
      <c r="H164" s="97">
        <v>1841.01</v>
      </c>
      <c r="I164" s="11" t="s">
        <v>95</v>
      </c>
      <c r="J164" s="96"/>
      <c r="K164" s="94"/>
    </row>
    <row r="165" spans="2:11" s="95" customFormat="1" ht="25.5">
      <c r="B165" s="6">
        <v>159</v>
      </c>
      <c r="C165" s="113" t="s">
        <v>632</v>
      </c>
      <c r="D165" s="18" t="s">
        <v>30</v>
      </c>
      <c r="E165" s="118" t="s">
        <v>436</v>
      </c>
      <c r="F165" s="12" t="s">
        <v>370</v>
      </c>
      <c r="G165" s="117" t="s">
        <v>312</v>
      </c>
      <c r="H165" s="97">
        <v>2675</v>
      </c>
      <c r="I165" s="11" t="s">
        <v>95</v>
      </c>
      <c r="J165" s="96"/>
      <c r="K165" s="94"/>
    </row>
    <row r="166" spans="2:11" s="95" customFormat="1" ht="28.5" customHeight="1">
      <c r="B166" s="6">
        <v>160</v>
      </c>
      <c r="C166" s="113" t="s">
        <v>633</v>
      </c>
      <c r="D166" s="18" t="s">
        <v>30</v>
      </c>
      <c r="E166" s="118" t="s">
        <v>437</v>
      </c>
      <c r="F166" s="12" t="s">
        <v>371</v>
      </c>
      <c r="G166" s="117" t="s">
        <v>13</v>
      </c>
      <c r="H166" s="97">
        <v>24000</v>
      </c>
      <c r="I166" s="11"/>
      <c r="J166" s="94"/>
      <c r="K166" s="94"/>
    </row>
    <row r="167" spans="2:11" s="95" customFormat="1" ht="22.5" customHeight="1">
      <c r="B167" s="6">
        <v>161</v>
      </c>
      <c r="C167" s="113" t="s">
        <v>634</v>
      </c>
      <c r="D167" s="18" t="s">
        <v>30</v>
      </c>
      <c r="E167" s="118" t="s">
        <v>438</v>
      </c>
      <c r="F167" s="12" t="s">
        <v>193</v>
      </c>
      <c r="G167" s="117" t="s">
        <v>15</v>
      </c>
      <c r="H167" s="97">
        <v>2265600</v>
      </c>
      <c r="I167" s="11"/>
      <c r="J167" s="94"/>
      <c r="K167" s="94"/>
    </row>
    <row r="168" spans="2:11" s="95" customFormat="1" ht="30" customHeight="1">
      <c r="B168" s="6">
        <v>162</v>
      </c>
      <c r="C168" s="113" t="s">
        <v>635</v>
      </c>
      <c r="D168" s="18" t="s">
        <v>30</v>
      </c>
      <c r="E168" s="118" t="s">
        <v>439</v>
      </c>
      <c r="F168" s="12" t="s">
        <v>367</v>
      </c>
      <c r="G168" s="117" t="s">
        <v>309</v>
      </c>
      <c r="H168" s="97">
        <v>32786.3</v>
      </c>
      <c r="I168" s="11"/>
      <c r="J168" s="94"/>
      <c r="K168" s="94"/>
    </row>
    <row r="169" spans="2:11" s="95" customFormat="1" ht="31.5" customHeight="1">
      <c r="B169" s="6">
        <v>163</v>
      </c>
      <c r="C169" s="113" t="s">
        <v>636</v>
      </c>
      <c r="D169" s="18" t="s">
        <v>30</v>
      </c>
      <c r="E169" s="118" t="s">
        <v>440</v>
      </c>
      <c r="F169" s="12" t="s">
        <v>372</v>
      </c>
      <c r="G169" s="117" t="s">
        <v>313</v>
      </c>
      <c r="H169" s="97">
        <v>30500</v>
      </c>
      <c r="I169" s="11" t="s">
        <v>95</v>
      </c>
      <c r="J169" s="96"/>
      <c r="K169" s="94"/>
    </row>
    <row r="170" spans="2:11" s="95" customFormat="1" ht="27.75" customHeight="1">
      <c r="B170" s="6">
        <v>164</v>
      </c>
      <c r="C170" s="113" t="s">
        <v>637</v>
      </c>
      <c r="D170" s="18" t="s">
        <v>30</v>
      </c>
      <c r="E170" s="118" t="s">
        <v>441</v>
      </c>
      <c r="F170" s="12" t="s">
        <v>372</v>
      </c>
      <c r="G170" s="117" t="s">
        <v>313</v>
      </c>
      <c r="H170" s="97">
        <v>30500</v>
      </c>
      <c r="I170" s="11"/>
      <c r="J170" s="94"/>
      <c r="K170" s="94"/>
    </row>
    <row r="171" spans="2:11" s="95" customFormat="1" ht="25.5">
      <c r="B171" s="6">
        <v>165</v>
      </c>
      <c r="C171" s="113" t="s">
        <v>638</v>
      </c>
      <c r="D171" s="18" t="s">
        <v>30</v>
      </c>
      <c r="E171" s="118" t="s">
        <v>442</v>
      </c>
      <c r="F171" s="12" t="s">
        <v>373</v>
      </c>
      <c r="G171" s="117" t="s">
        <v>314</v>
      </c>
      <c r="H171" s="97">
        <v>30000</v>
      </c>
      <c r="I171" s="11"/>
      <c r="J171" s="94"/>
      <c r="K171" s="94"/>
    </row>
    <row r="172" spans="2:11" s="95" customFormat="1" ht="38.25">
      <c r="B172" s="6">
        <v>166</v>
      </c>
      <c r="C172" s="113" t="s">
        <v>639</v>
      </c>
      <c r="D172" s="18" t="s">
        <v>30</v>
      </c>
      <c r="E172" s="118" t="s">
        <v>443</v>
      </c>
      <c r="F172" s="12" t="s">
        <v>374</v>
      </c>
      <c r="G172" s="117" t="s">
        <v>315</v>
      </c>
      <c r="H172" s="97">
        <v>30302.4</v>
      </c>
      <c r="I172" s="11"/>
      <c r="J172" s="94"/>
      <c r="K172" s="94"/>
    </row>
    <row r="173" spans="2:11" s="100" customFormat="1" ht="25.5">
      <c r="B173" s="84">
        <v>167</v>
      </c>
      <c r="C173" s="93" t="s">
        <v>1296</v>
      </c>
      <c r="D173" s="18" t="s">
        <v>30</v>
      </c>
      <c r="E173" s="116" t="s">
        <v>851</v>
      </c>
      <c r="F173" s="93">
        <v>99000000546</v>
      </c>
      <c r="G173" s="116" t="s">
        <v>73</v>
      </c>
      <c r="H173" s="105">
        <f>176000*3.273</f>
        <v>576048</v>
      </c>
      <c r="I173" s="123"/>
      <c r="J173" s="98"/>
      <c r="K173" s="98"/>
    </row>
    <row r="174" spans="2:11" s="100" customFormat="1" ht="33.75" customHeight="1">
      <c r="B174" s="84">
        <v>168</v>
      </c>
      <c r="C174" s="114" t="s">
        <v>640</v>
      </c>
      <c r="D174" s="86" t="s">
        <v>30</v>
      </c>
      <c r="E174" s="116" t="s">
        <v>443</v>
      </c>
      <c r="F174" s="87" t="s">
        <v>375</v>
      </c>
      <c r="G174" s="116" t="s">
        <v>316</v>
      </c>
      <c r="H174" s="104">
        <v>30939.6</v>
      </c>
      <c r="I174" s="92" t="s">
        <v>95</v>
      </c>
      <c r="J174" s="99"/>
      <c r="K174" s="98"/>
    </row>
    <row r="175" spans="2:11" s="100" customFormat="1" ht="30" customHeight="1">
      <c r="B175" s="84">
        <v>169</v>
      </c>
      <c r="C175" s="114" t="s">
        <v>641</v>
      </c>
      <c r="D175" s="86" t="s">
        <v>30</v>
      </c>
      <c r="E175" s="116" t="s">
        <v>444</v>
      </c>
      <c r="F175" s="87" t="s">
        <v>376</v>
      </c>
      <c r="G175" s="116" t="s">
        <v>317</v>
      </c>
      <c r="H175" s="104">
        <v>32826.42</v>
      </c>
      <c r="I175" s="92"/>
      <c r="J175" s="98"/>
      <c r="K175" s="98"/>
    </row>
    <row r="176" spans="2:11" s="100" customFormat="1" ht="29.25" customHeight="1">
      <c r="B176" s="84">
        <v>170</v>
      </c>
      <c r="C176" s="114" t="s">
        <v>642</v>
      </c>
      <c r="D176" s="86" t="s">
        <v>30</v>
      </c>
      <c r="E176" s="116" t="s">
        <v>444</v>
      </c>
      <c r="F176" s="87" t="s">
        <v>207</v>
      </c>
      <c r="G176" s="116" t="s">
        <v>145</v>
      </c>
      <c r="H176" s="104">
        <v>4897</v>
      </c>
      <c r="I176" s="92"/>
      <c r="J176" s="98"/>
      <c r="K176" s="98"/>
    </row>
    <row r="177" spans="2:11" s="100" customFormat="1" ht="36" customHeight="1">
      <c r="B177" s="84">
        <v>171</v>
      </c>
      <c r="C177" s="114" t="s">
        <v>643</v>
      </c>
      <c r="D177" s="86" t="s">
        <v>30</v>
      </c>
      <c r="E177" s="116" t="s">
        <v>445</v>
      </c>
      <c r="F177" s="87" t="s">
        <v>377</v>
      </c>
      <c r="G177" s="116" t="s">
        <v>318</v>
      </c>
      <c r="H177" s="104">
        <v>7200</v>
      </c>
      <c r="I177" s="92"/>
      <c r="J177" s="98"/>
      <c r="K177" s="98"/>
    </row>
    <row r="178" spans="2:11" s="100" customFormat="1" ht="31.5" customHeight="1">
      <c r="B178" s="84">
        <v>172</v>
      </c>
      <c r="C178" s="114" t="s">
        <v>644</v>
      </c>
      <c r="D178" s="86" t="s">
        <v>30</v>
      </c>
      <c r="E178" s="116" t="s">
        <v>446</v>
      </c>
      <c r="F178" s="87" t="s">
        <v>378</v>
      </c>
      <c r="G178" s="116" t="s">
        <v>319</v>
      </c>
      <c r="H178" s="104">
        <v>4750</v>
      </c>
      <c r="I178" s="92" t="s">
        <v>95</v>
      </c>
      <c r="J178" s="99"/>
      <c r="K178" s="98"/>
    </row>
    <row r="179" spans="2:11" s="100" customFormat="1" ht="38.25">
      <c r="B179" s="84">
        <v>173</v>
      </c>
      <c r="C179" s="114" t="s">
        <v>628</v>
      </c>
      <c r="D179" s="86" t="s">
        <v>30</v>
      </c>
      <c r="E179" s="116" t="s">
        <v>447</v>
      </c>
      <c r="F179" s="87" t="s">
        <v>376</v>
      </c>
      <c r="G179" s="116" t="s">
        <v>317</v>
      </c>
      <c r="H179" s="104">
        <v>16815</v>
      </c>
      <c r="I179" s="92"/>
      <c r="J179" s="98"/>
      <c r="K179" s="98"/>
    </row>
    <row r="180" spans="2:11" s="100" customFormat="1" ht="25.5">
      <c r="B180" s="84">
        <v>174</v>
      </c>
      <c r="C180" s="114" t="s">
        <v>645</v>
      </c>
      <c r="D180" s="86" t="s">
        <v>30</v>
      </c>
      <c r="E180" s="116" t="s">
        <v>448</v>
      </c>
      <c r="F180" s="87" t="s">
        <v>379</v>
      </c>
      <c r="G180" s="116" t="s">
        <v>320</v>
      </c>
      <c r="H180" s="104">
        <v>31956.76</v>
      </c>
      <c r="I180" s="92"/>
      <c r="J180" s="98"/>
      <c r="K180" s="98"/>
    </row>
    <row r="181" spans="2:11" s="100" customFormat="1" ht="29.25" customHeight="1">
      <c r="B181" s="84">
        <v>175</v>
      </c>
      <c r="C181" s="114" t="s">
        <v>646</v>
      </c>
      <c r="D181" s="86" t="s">
        <v>30</v>
      </c>
      <c r="E181" s="116" t="s">
        <v>449</v>
      </c>
      <c r="F181" s="87" t="s">
        <v>380</v>
      </c>
      <c r="G181" s="116" t="s">
        <v>321</v>
      </c>
      <c r="H181" s="104">
        <v>26134</v>
      </c>
      <c r="I181" s="92"/>
      <c r="J181" s="98"/>
      <c r="K181" s="98"/>
    </row>
    <row r="182" spans="2:11" s="100" customFormat="1" ht="38.25">
      <c r="B182" s="84">
        <v>176</v>
      </c>
      <c r="C182" s="114" t="s">
        <v>647</v>
      </c>
      <c r="D182" s="86" t="s">
        <v>30</v>
      </c>
      <c r="E182" s="116" t="s">
        <v>450</v>
      </c>
      <c r="F182" s="87" t="s">
        <v>380</v>
      </c>
      <c r="G182" s="116" t="s">
        <v>321</v>
      </c>
      <c r="H182" s="104">
        <v>13098</v>
      </c>
      <c r="I182" s="92"/>
      <c r="J182" s="98"/>
      <c r="K182" s="98"/>
    </row>
    <row r="183" spans="2:11" s="100" customFormat="1" ht="45" customHeight="1">
      <c r="B183" s="84">
        <v>177</v>
      </c>
      <c r="C183" s="114" t="s">
        <v>648</v>
      </c>
      <c r="D183" s="86" t="s">
        <v>30</v>
      </c>
      <c r="E183" s="116" t="s">
        <v>451</v>
      </c>
      <c r="F183" s="87" t="s">
        <v>380</v>
      </c>
      <c r="G183" s="116" t="s">
        <v>321</v>
      </c>
      <c r="H183" s="104">
        <v>23674.34</v>
      </c>
      <c r="I183" s="92"/>
      <c r="J183" s="98"/>
      <c r="K183" s="98"/>
    </row>
    <row r="184" spans="2:11" s="100" customFormat="1" ht="25.5">
      <c r="B184" s="84">
        <v>178</v>
      </c>
      <c r="C184" s="93" t="s">
        <v>1297</v>
      </c>
      <c r="D184" s="86" t="s">
        <v>30</v>
      </c>
      <c r="E184" s="116" t="s">
        <v>852</v>
      </c>
      <c r="F184" s="93">
        <v>20509159051</v>
      </c>
      <c r="G184" s="116" t="s">
        <v>75</v>
      </c>
      <c r="H184" s="105">
        <f>701805*3.261</f>
        <v>2288586.105</v>
      </c>
      <c r="I184" s="123"/>
      <c r="J184" s="98"/>
      <c r="K184" s="98"/>
    </row>
    <row r="185" spans="2:11" s="95" customFormat="1" ht="33" customHeight="1">
      <c r="B185" s="6">
        <v>179</v>
      </c>
      <c r="C185" s="113" t="s">
        <v>649</v>
      </c>
      <c r="D185" s="18" t="s">
        <v>30</v>
      </c>
      <c r="E185" s="118" t="s">
        <v>452</v>
      </c>
      <c r="F185" s="12" t="s">
        <v>379</v>
      </c>
      <c r="G185" s="117" t="s">
        <v>320</v>
      </c>
      <c r="H185" s="97">
        <v>7763.22</v>
      </c>
      <c r="I185" s="11"/>
      <c r="J185" s="94"/>
      <c r="K185" s="94"/>
    </row>
    <row r="186" spans="2:11" s="95" customFormat="1" ht="33" customHeight="1">
      <c r="B186" s="6">
        <v>180</v>
      </c>
      <c r="C186" s="113" t="s">
        <v>650</v>
      </c>
      <c r="D186" s="18" t="s">
        <v>30</v>
      </c>
      <c r="E186" s="118" t="s">
        <v>452</v>
      </c>
      <c r="F186" s="12" t="s">
        <v>376</v>
      </c>
      <c r="G186" s="117" t="s">
        <v>317</v>
      </c>
      <c r="H186" s="97">
        <v>32719.04</v>
      </c>
      <c r="I186" s="11"/>
      <c r="J186" s="94"/>
      <c r="K186" s="94"/>
    </row>
    <row r="187" spans="2:11" s="95" customFormat="1" ht="55.5" customHeight="1">
      <c r="B187" s="6">
        <v>181</v>
      </c>
      <c r="C187" s="113" t="s">
        <v>651</v>
      </c>
      <c r="D187" s="18" t="s">
        <v>30</v>
      </c>
      <c r="E187" s="118" t="s">
        <v>453</v>
      </c>
      <c r="F187" s="12" t="s">
        <v>380</v>
      </c>
      <c r="G187" s="117" t="s">
        <v>321</v>
      </c>
      <c r="H187" s="97">
        <v>23576.4</v>
      </c>
      <c r="I187" s="11"/>
      <c r="J187" s="94"/>
      <c r="K187" s="94"/>
    </row>
    <row r="188" spans="2:11" s="95" customFormat="1" ht="25.5">
      <c r="B188" s="6">
        <v>182</v>
      </c>
      <c r="C188" s="113" t="s">
        <v>652</v>
      </c>
      <c r="D188" s="18" t="s">
        <v>30</v>
      </c>
      <c r="E188" s="118" t="s">
        <v>454</v>
      </c>
      <c r="F188" s="12" t="s">
        <v>375</v>
      </c>
      <c r="G188" s="117" t="s">
        <v>316</v>
      </c>
      <c r="H188" s="97">
        <v>32709.6</v>
      </c>
      <c r="I188" s="11"/>
      <c r="J188" s="94"/>
      <c r="K188" s="94"/>
    </row>
    <row r="189" spans="2:11" s="95" customFormat="1" ht="25.5">
      <c r="B189" s="6">
        <v>183</v>
      </c>
      <c r="C189" s="113" t="s">
        <v>653</v>
      </c>
      <c r="D189" s="18" t="s">
        <v>30</v>
      </c>
      <c r="E189" s="118" t="s">
        <v>455</v>
      </c>
      <c r="F189" s="12" t="s">
        <v>381</v>
      </c>
      <c r="G189" s="117" t="s">
        <v>322</v>
      </c>
      <c r="H189" s="97">
        <v>10575</v>
      </c>
      <c r="I189" s="11" t="s">
        <v>95</v>
      </c>
      <c r="J189" s="96"/>
      <c r="K189" s="94"/>
    </row>
    <row r="190" spans="2:11" s="95" customFormat="1" ht="25.5">
      <c r="B190" s="6">
        <v>184</v>
      </c>
      <c r="C190" s="113" t="s">
        <v>654</v>
      </c>
      <c r="D190" s="18" t="s">
        <v>30</v>
      </c>
      <c r="E190" s="118" t="s">
        <v>456</v>
      </c>
      <c r="F190" s="12" t="s">
        <v>382</v>
      </c>
      <c r="G190" s="117" t="s">
        <v>323</v>
      </c>
      <c r="H190" s="97">
        <v>9000</v>
      </c>
      <c r="I190" s="11"/>
      <c r="J190" s="94"/>
      <c r="K190" s="94"/>
    </row>
    <row r="191" spans="2:11" s="95" customFormat="1" ht="12.75">
      <c r="B191" s="6">
        <v>185</v>
      </c>
      <c r="C191" s="113" t="s">
        <v>655</v>
      </c>
      <c r="D191" s="18" t="s">
        <v>30</v>
      </c>
      <c r="E191" s="118" t="s">
        <v>457</v>
      </c>
      <c r="F191" s="12" t="s">
        <v>383</v>
      </c>
      <c r="G191" s="117" t="s">
        <v>324</v>
      </c>
      <c r="H191" s="97">
        <v>22420</v>
      </c>
      <c r="I191" s="11"/>
      <c r="J191" s="94"/>
      <c r="K191" s="94"/>
    </row>
    <row r="192" spans="2:11" s="95" customFormat="1" ht="12.75">
      <c r="B192" s="6">
        <v>186</v>
      </c>
      <c r="C192" s="113" t="s">
        <v>656</v>
      </c>
      <c r="D192" s="18" t="s">
        <v>30</v>
      </c>
      <c r="E192" s="118" t="s">
        <v>458</v>
      </c>
      <c r="F192" s="12" t="s">
        <v>384</v>
      </c>
      <c r="G192" s="117" t="s">
        <v>325</v>
      </c>
      <c r="H192" s="115">
        <v>31900</v>
      </c>
      <c r="I192" s="11" t="s">
        <v>233</v>
      </c>
      <c r="J192" s="20"/>
      <c r="K192" s="94"/>
    </row>
    <row r="193" spans="2:11" s="95" customFormat="1" ht="29.25" customHeight="1">
      <c r="B193" s="6">
        <v>187</v>
      </c>
      <c r="C193" s="113" t="s">
        <v>657</v>
      </c>
      <c r="D193" s="18" t="s">
        <v>30</v>
      </c>
      <c r="E193" s="118" t="s">
        <v>459</v>
      </c>
      <c r="F193" s="12" t="s">
        <v>385</v>
      </c>
      <c r="G193" s="117" t="s">
        <v>326</v>
      </c>
      <c r="H193" s="97">
        <v>22400</v>
      </c>
      <c r="I193" s="11"/>
      <c r="J193" s="94"/>
      <c r="K193" s="94"/>
    </row>
    <row r="194" spans="2:11" s="95" customFormat="1" ht="24.75" customHeight="1">
      <c r="B194" s="6">
        <v>188</v>
      </c>
      <c r="C194" s="113" t="s">
        <v>658</v>
      </c>
      <c r="D194" s="18" t="s">
        <v>30</v>
      </c>
      <c r="E194" s="118" t="s">
        <v>460</v>
      </c>
      <c r="F194" s="12" t="s">
        <v>205</v>
      </c>
      <c r="G194" s="117" t="s">
        <v>143</v>
      </c>
      <c r="H194" s="97">
        <v>30000</v>
      </c>
      <c r="I194" s="121"/>
      <c r="J194" s="94"/>
      <c r="K194" s="94"/>
    </row>
    <row r="195" spans="2:11" s="95" customFormat="1" ht="30" customHeight="1">
      <c r="B195" s="6">
        <v>189</v>
      </c>
      <c r="C195" s="113" t="s">
        <v>659</v>
      </c>
      <c r="D195" s="18" t="s">
        <v>30</v>
      </c>
      <c r="E195" s="118" t="s">
        <v>461</v>
      </c>
      <c r="F195" s="12" t="s">
        <v>386</v>
      </c>
      <c r="G195" s="117" t="s">
        <v>327</v>
      </c>
      <c r="H195" s="97">
        <v>330000</v>
      </c>
      <c r="I195" s="121"/>
      <c r="J195" s="94"/>
      <c r="K195" s="94"/>
    </row>
    <row r="196" spans="2:11" s="95" customFormat="1" ht="32.25" customHeight="1">
      <c r="B196" s="6">
        <v>190</v>
      </c>
      <c r="C196" s="113" t="s">
        <v>660</v>
      </c>
      <c r="D196" s="18" t="s">
        <v>30</v>
      </c>
      <c r="E196" s="118" t="s">
        <v>462</v>
      </c>
      <c r="F196" s="12" t="s">
        <v>387</v>
      </c>
      <c r="G196" s="117" t="s">
        <v>328</v>
      </c>
      <c r="H196" s="97">
        <v>30000</v>
      </c>
      <c r="I196" s="121"/>
      <c r="J196" s="94"/>
      <c r="K196" s="94"/>
    </row>
    <row r="197" spans="2:11" s="95" customFormat="1" ht="25.5">
      <c r="B197" s="6">
        <v>191</v>
      </c>
      <c r="C197" s="113" t="s">
        <v>661</v>
      </c>
      <c r="D197" s="18" t="s">
        <v>30</v>
      </c>
      <c r="E197" s="118" t="s">
        <v>455</v>
      </c>
      <c r="F197" s="12" t="s">
        <v>381</v>
      </c>
      <c r="G197" s="117" t="s">
        <v>322</v>
      </c>
      <c r="H197" s="97">
        <v>10575</v>
      </c>
      <c r="I197" s="121"/>
      <c r="J197" s="94"/>
      <c r="K197" s="94"/>
    </row>
    <row r="198" spans="2:11" s="95" customFormat="1" ht="25.5">
      <c r="B198" s="6">
        <v>192</v>
      </c>
      <c r="C198" s="113" t="s">
        <v>662</v>
      </c>
      <c r="D198" s="18" t="s">
        <v>30</v>
      </c>
      <c r="E198" s="118" t="s">
        <v>463</v>
      </c>
      <c r="F198" s="12" t="s">
        <v>388</v>
      </c>
      <c r="G198" s="117" t="s">
        <v>329</v>
      </c>
      <c r="H198" s="106">
        <v>27000</v>
      </c>
      <c r="I198" s="121"/>
      <c r="J198" s="94"/>
      <c r="K198" s="94"/>
    </row>
    <row r="199" spans="2:11" s="95" customFormat="1" ht="25.5">
      <c r="B199" s="6">
        <v>193</v>
      </c>
      <c r="C199" s="113" t="s">
        <v>663</v>
      </c>
      <c r="D199" s="18" t="s">
        <v>30</v>
      </c>
      <c r="E199" s="118" t="s">
        <v>464</v>
      </c>
      <c r="F199" s="12" t="s">
        <v>389</v>
      </c>
      <c r="G199" s="117" t="s">
        <v>330</v>
      </c>
      <c r="H199" s="97">
        <v>33186.32</v>
      </c>
      <c r="I199" s="121"/>
      <c r="J199" s="94"/>
      <c r="K199" s="94"/>
    </row>
    <row r="200" spans="2:11" s="95" customFormat="1" ht="25.5">
      <c r="B200" s="6">
        <v>194</v>
      </c>
      <c r="C200" s="113" t="s">
        <v>664</v>
      </c>
      <c r="D200" s="18" t="s">
        <v>30</v>
      </c>
      <c r="E200" s="118" t="s">
        <v>465</v>
      </c>
      <c r="F200" s="12" t="s">
        <v>209</v>
      </c>
      <c r="G200" s="117" t="s">
        <v>147</v>
      </c>
      <c r="H200" s="115">
        <v>19269.4</v>
      </c>
      <c r="I200" s="121"/>
      <c r="J200" s="94"/>
      <c r="K200" s="94"/>
    </row>
    <row r="201" spans="2:11" s="95" customFormat="1" ht="25.5">
      <c r="B201" s="6">
        <v>195</v>
      </c>
      <c r="C201" s="113" t="s">
        <v>665</v>
      </c>
      <c r="D201" s="18" t="s">
        <v>30</v>
      </c>
      <c r="E201" s="118" t="s">
        <v>466</v>
      </c>
      <c r="F201" s="12" t="s">
        <v>209</v>
      </c>
      <c r="G201" s="117" t="s">
        <v>147</v>
      </c>
      <c r="H201" s="115">
        <v>1589.46</v>
      </c>
      <c r="I201" s="121"/>
      <c r="J201" s="94"/>
      <c r="K201" s="94"/>
    </row>
    <row r="202" spans="2:11" s="95" customFormat="1" ht="12.75">
      <c r="B202" s="6">
        <v>196</v>
      </c>
      <c r="C202" s="113" t="s">
        <v>666</v>
      </c>
      <c r="D202" s="18" t="s">
        <v>30</v>
      </c>
      <c r="E202" s="118" t="s">
        <v>467</v>
      </c>
      <c r="F202" s="12" t="s">
        <v>209</v>
      </c>
      <c r="G202" s="117" t="s">
        <v>147</v>
      </c>
      <c r="H202" s="115">
        <v>20986.3</v>
      </c>
      <c r="I202" s="121"/>
      <c r="J202" s="94"/>
      <c r="K202" s="94"/>
    </row>
    <row r="203" spans="2:11" s="95" customFormat="1" ht="25.5">
      <c r="B203" s="6">
        <v>197</v>
      </c>
      <c r="C203" s="113" t="s">
        <v>667</v>
      </c>
      <c r="D203" s="18" t="s">
        <v>30</v>
      </c>
      <c r="E203" s="118" t="s">
        <v>468</v>
      </c>
      <c r="F203" s="12" t="s">
        <v>209</v>
      </c>
      <c r="G203" s="117" t="s">
        <v>147</v>
      </c>
      <c r="H203" s="97">
        <v>16082.22</v>
      </c>
      <c r="I203" s="121"/>
      <c r="J203" s="94"/>
      <c r="K203" s="94"/>
    </row>
    <row r="204" spans="2:11" s="95" customFormat="1" ht="25.5">
      <c r="B204" s="6">
        <v>198</v>
      </c>
      <c r="C204" s="113" t="s">
        <v>668</v>
      </c>
      <c r="D204" s="18" t="s">
        <v>30</v>
      </c>
      <c r="E204" s="118" t="s">
        <v>469</v>
      </c>
      <c r="F204" s="12">
        <v>20554679197</v>
      </c>
      <c r="G204" s="117" t="s">
        <v>145</v>
      </c>
      <c r="H204" s="97">
        <v>32074.8</v>
      </c>
      <c r="I204" s="121"/>
      <c r="J204" s="94"/>
      <c r="K204" s="94"/>
    </row>
    <row r="205" spans="2:11" s="95" customFormat="1" ht="25.5">
      <c r="B205" s="6">
        <v>199</v>
      </c>
      <c r="C205" s="113" t="s">
        <v>669</v>
      </c>
      <c r="D205" s="18" t="s">
        <v>30</v>
      </c>
      <c r="E205" s="118" t="s">
        <v>470</v>
      </c>
      <c r="F205" s="12" t="s">
        <v>209</v>
      </c>
      <c r="G205" s="117" t="s">
        <v>147</v>
      </c>
      <c r="H205" s="97">
        <v>10143.87</v>
      </c>
      <c r="I205" s="121"/>
      <c r="J205" s="94"/>
      <c r="K205" s="94"/>
    </row>
    <row r="206" spans="2:11" s="95" customFormat="1" ht="25.5">
      <c r="B206" s="6">
        <v>200</v>
      </c>
      <c r="C206" s="113" t="s">
        <v>670</v>
      </c>
      <c r="D206" s="18" t="s">
        <v>30</v>
      </c>
      <c r="E206" s="118" t="s">
        <v>471</v>
      </c>
      <c r="F206" s="12" t="s">
        <v>208</v>
      </c>
      <c r="G206" s="117" t="s">
        <v>146</v>
      </c>
      <c r="H206" s="97">
        <v>2800</v>
      </c>
      <c r="I206" s="121"/>
      <c r="J206" s="94"/>
      <c r="K206" s="94"/>
    </row>
    <row r="207" spans="2:11" s="95" customFormat="1" ht="25.5">
      <c r="B207" s="6">
        <v>201</v>
      </c>
      <c r="C207" s="83" t="s">
        <v>1298</v>
      </c>
      <c r="D207" s="18" t="s">
        <v>30</v>
      </c>
      <c r="E207" s="117" t="s">
        <v>853</v>
      </c>
      <c r="F207" s="83">
        <v>20600013590</v>
      </c>
      <c r="G207" s="117" t="s">
        <v>854</v>
      </c>
      <c r="H207" s="107">
        <v>99114.74</v>
      </c>
      <c r="I207" s="124"/>
      <c r="J207" s="94"/>
      <c r="K207" s="94"/>
    </row>
    <row r="208" spans="2:11" s="95" customFormat="1" ht="29.25" customHeight="1">
      <c r="B208" s="6">
        <v>202</v>
      </c>
      <c r="C208" s="113" t="s">
        <v>671</v>
      </c>
      <c r="D208" s="18" t="s">
        <v>30</v>
      </c>
      <c r="E208" s="118" t="s">
        <v>472</v>
      </c>
      <c r="F208" s="12" t="s">
        <v>390</v>
      </c>
      <c r="G208" s="117" t="s">
        <v>331</v>
      </c>
      <c r="H208" s="97">
        <v>16000</v>
      </c>
      <c r="I208" s="121"/>
      <c r="J208" s="94"/>
      <c r="K208" s="94"/>
    </row>
    <row r="209" spans="2:11" s="100" customFormat="1" ht="33" customHeight="1">
      <c r="B209" s="84">
        <v>203</v>
      </c>
      <c r="C209" s="114" t="s">
        <v>672</v>
      </c>
      <c r="D209" s="18" t="s">
        <v>30</v>
      </c>
      <c r="E209" s="116" t="s">
        <v>473</v>
      </c>
      <c r="F209" s="87" t="s">
        <v>210</v>
      </c>
      <c r="G209" s="116" t="s">
        <v>75</v>
      </c>
      <c r="H209" s="104">
        <f>53100*3.272</f>
        <v>173743.19999999998</v>
      </c>
      <c r="I209" s="125"/>
      <c r="J209" s="98"/>
      <c r="K209" s="98"/>
    </row>
    <row r="210" spans="2:11" s="95" customFormat="1" ht="41.25" customHeight="1">
      <c r="B210" s="6">
        <v>204</v>
      </c>
      <c r="C210" s="83" t="s">
        <v>1299</v>
      </c>
      <c r="D210" s="18" t="s">
        <v>30</v>
      </c>
      <c r="E210" s="117" t="s">
        <v>855</v>
      </c>
      <c r="F210" s="83">
        <v>20349248132</v>
      </c>
      <c r="G210" s="117" t="s">
        <v>856</v>
      </c>
      <c r="H210" s="107">
        <v>46469</v>
      </c>
      <c r="I210" s="124"/>
      <c r="J210" s="94"/>
      <c r="K210" s="94"/>
    </row>
    <row r="211" spans="2:11" s="95" customFormat="1" ht="38.25">
      <c r="B211" s="6">
        <v>205</v>
      </c>
      <c r="C211" s="83" t="s">
        <v>1300</v>
      </c>
      <c r="D211" s="18" t="s">
        <v>30</v>
      </c>
      <c r="E211" s="117" t="s">
        <v>857</v>
      </c>
      <c r="F211" s="83">
        <v>20565234561</v>
      </c>
      <c r="G211" s="117" t="s">
        <v>282</v>
      </c>
      <c r="H211" s="107">
        <v>198000</v>
      </c>
      <c r="I211" s="124"/>
      <c r="J211" s="94"/>
      <c r="K211" s="94"/>
    </row>
    <row r="212" spans="2:11" s="95" customFormat="1" ht="48.75" customHeight="1">
      <c r="B212" s="6">
        <v>206</v>
      </c>
      <c r="C212" s="83" t="s">
        <v>1301</v>
      </c>
      <c r="D212" s="18" t="s">
        <v>30</v>
      </c>
      <c r="E212" s="117" t="s">
        <v>858</v>
      </c>
      <c r="F212" s="83">
        <v>20600292421</v>
      </c>
      <c r="G212" s="117" t="s">
        <v>859</v>
      </c>
      <c r="H212" s="107">
        <v>218253.57</v>
      </c>
      <c r="I212" s="124"/>
      <c r="J212" s="94"/>
      <c r="K212" s="94"/>
    </row>
    <row r="213" spans="2:10" s="95" customFormat="1" ht="12.75">
      <c r="B213" s="108"/>
      <c r="D213" s="109"/>
      <c r="E213" s="110"/>
      <c r="F213" s="108"/>
      <c r="H213" s="108"/>
      <c r="I213" s="108"/>
      <c r="J213" s="108"/>
    </row>
    <row r="214" spans="2:10" s="95" customFormat="1" ht="12.75">
      <c r="B214" s="108"/>
      <c r="D214" s="109"/>
      <c r="E214" s="110"/>
      <c r="F214" s="108"/>
      <c r="H214" s="108"/>
      <c r="I214" s="108"/>
      <c r="J214" s="108"/>
    </row>
  </sheetData>
  <sheetProtection/>
  <mergeCells count="2">
    <mergeCell ref="B2:H2"/>
    <mergeCell ref="C4:F4"/>
  </mergeCells>
  <printOptions/>
  <pageMargins left="0.7" right="0.7" top="0.75" bottom="0.75" header="0.3" footer="0.3"/>
  <pageSetup fitToHeight="0" fitToWidth="1" horizontalDpi="600" verticalDpi="600" orientation="landscape" paperSize="9" scale="33" r:id="rId1"/>
  <ignoredErrors>
    <ignoredError sqref="F7:F100 F185:F203 F205:F206 F208:F209 F101:F172 F174:F183" numberStoredAsText="1"/>
  </ignoredErrors>
</worksheet>
</file>

<file path=xl/worksheets/sheet2.xml><?xml version="1.0" encoding="utf-8"?>
<worksheet xmlns="http://schemas.openxmlformats.org/spreadsheetml/2006/main" xmlns:r="http://schemas.openxmlformats.org/officeDocument/2006/relationships">
  <sheetPr>
    <tabColor theme="6"/>
  </sheetPr>
  <dimension ref="A1:H38"/>
  <sheetViews>
    <sheetView zoomScalePageLayoutView="0" workbookViewId="0" topLeftCell="A27">
      <selection activeCell="L13" sqref="L13"/>
    </sheetView>
  </sheetViews>
  <sheetFormatPr defaultColWidth="11.421875" defaultRowHeight="12.75"/>
  <cols>
    <col min="1" max="1" width="6.28125" style="0" customWidth="1"/>
    <col min="2" max="2" width="8.421875" style="0" customWidth="1"/>
    <col min="4" max="4" width="24.7109375" style="0" customWidth="1"/>
    <col min="5" max="5" width="14.140625" style="0" customWidth="1"/>
    <col min="6" max="6" width="17.7109375" style="0" customWidth="1"/>
    <col min="7" max="7" width="14.7109375" style="0" customWidth="1"/>
    <col min="8" max="8" width="22.00390625" style="0" customWidth="1"/>
  </cols>
  <sheetData>
    <row r="1" spans="1:8" ht="12.75">
      <c r="A1" s="1"/>
      <c r="B1" s="5"/>
      <c r="C1" s="1"/>
      <c r="D1" s="1"/>
      <c r="E1" s="1"/>
      <c r="F1" s="1"/>
      <c r="G1" s="1"/>
      <c r="H1" s="22" t="s">
        <v>673</v>
      </c>
    </row>
    <row r="2" spans="1:8" ht="15.75">
      <c r="A2" s="1"/>
      <c r="B2" s="128" t="s">
        <v>674</v>
      </c>
      <c r="C2" s="128"/>
      <c r="D2" s="128"/>
      <c r="E2" s="128"/>
      <c r="F2" s="128"/>
      <c r="G2" s="128"/>
      <c r="H2" s="128"/>
    </row>
    <row r="3" spans="1:8" ht="12.75">
      <c r="A3" s="1"/>
      <c r="B3" s="5"/>
      <c r="C3" s="1"/>
      <c r="D3" s="1"/>
      <c r="E3" s="1"/>
      <c r="F3" s="1"/>
      <c r="G3" s="1"/>
      <c r="H3" s="1"/>
    </row>
    <row r="4" spans="1:8" ht="27" customHeight="1">
      <c r="A4" s="1"/>
      <c r="B4" s="2" t="s">
        <v>1</v>
      </c>
      <c r="C4" s="127" t="s">
        <v>10</v>
      </c>
      <c r="D4" s="127"/>
      <c r="E4" s="127"/>
      <c r="F4" s="1"/>
      <c r="G4" s="3" t="s">
        <v>2</v>
      </c>
      <c r="H4" s="23" t="s">
        <v>675</v>
      </c>
    </row>
    <row r="5" spans="1:8" ht="12.75">
      <c r="A5" s="1"/>
      <c r="B5" s="5"/>
      <c r="C5" s="1"/>
      <c r="D5" s="1"/>
      <c r="E5" s="1"/>
      <c r="F5" s="1"/>
      <c r="G5" s="1"/>
      <c r="H5" s="1"/>
    </row>
    <row r="6" spans="1:8" ht="38.25">
      <c r="A6" s="1"/>
      <c r="B6" s="4" t="s">
        <v>0</v>
      </c>
      <c r="C6" s="24" t="s">
        <v>676</v>
      </c>
      <c r="D6" s="10" t="s">
        <v>677</v>
      </c>
      <c r="E6" s="10" t="s">
        <v>4</v>
      </c>
      <c r="F6" s="10" t="s">
        <v>3</v>
      </c>
      <c r="G6" s="24" t="s">
        <v>678</v>
      </c>
      <c r="H6" s="24" t="s">
        <v>679</v>
      </c>
    </row>
    <row r="7" spans="1:8" ht="48">
      <c r="A7" s="1"/>
      <c r="B7" s="17">
        <v>1</v>
      </c>
      <c r="C7" s="25" t="s">
        <v>680</v>
      </c>
      <c r="D7" s="26" t="s">
        <v>681</v>
      </c>
      <c r="E7" s="26">
        <v>20537321190</v>
      </c>
      <c r="F7" s="26" t="s">
        <v>11</v>
      </c>
      <c r="G7" s="26" t="s">
        <v>682</v>
      </c>
      <c r="H7" s="26">
        <v>0.15</v>
      </c>
    </row>
    <row r="8" spans="1:8" ht="48">
      <c r="A8" s="1"/>
      <c r="B8" s="17">
        <v>2</v>
      </c>
      <c r="C8" s="25" t="s">
        <v>683</v>
      </c>
      <c r="D8" s="26" t="s">
        <v>681</v>
      </c>
      <c r="E8" s="26">
        <v>20101578543</v>
      </c>
      <c r="F8" s="26" t="s">
        <v>136</v>
      </c>
      <c r="G8" s="26" t="s">
        <v>684</v>
      </c>
      <c r="H8" s="26">
        <v>0.07</v>
      </c>
    </row>
    <row r="9" spans="1:8" ht="48">
      <c r="A9" s="1"/>
      <c r="B9" s="17">
        <v>3</v>
      </c>
      <c r="C9" s="25" t="s">
        <v>685</v>
      </c>
      <c r="D9" s="25" t="s">
        <v>686</v>
      </c>
      <c r="E9" s="26">
        <v>20601745683</v>
      </c>
      <c r="F9" s="25" t="s">
        <v>78</v>
      </c>
      <c r="G9" s="26" t="s">
        <v>687</v>
      </c>
      <c r="H9" s="26">
        <v>0.07</v>
      </c>
    </row>
    <row r="10" spans="1:8" ht="48">
      <c r="A10" s="1"/>
      <c r="B10" s="17">
        <v>4</v>
      </c>
      <c r="C10" s="25" t="s">
        <v>688</v>
      </c>
      <c r="D10" s="25" t="s">
        <v>689</v>
      </c>
      <c r="E10" s="26">
        <v>20511283974</v>
      </c>
      <c r="F10" s="25" t="s">
        <v>118</v>
      </c>
      <c r="G10" s="26" t="s">
        <v>690</v>
      </c>
      <c r="H10" s="26">
        <v>0.28</v>
      </c>
    </row>
    <row r="11" spans="2:8" ht="12.75">
      <c r="B11" s="129" t="s">
        <v>860</v>
      </c>
      <c r="C11" s="129"/>
      <c r="D11" s="129"/>
      <c r="E11" s="129"/>
      <c r="F11" s="129"/>
      <c r="G11" s="129"/>
      <c r="H11" s="129"/>
    </row>
    <row r="12" spans="2:8" ht="72">
      <c r="B12" s="26">
        <v>1</v>
      </c>
      <c r="C12" s="53" t="s">
        <v>1288</v>
      </c>
      <c r="D12" s="44" t="s">
        <v>895</v>
      </c>
      <c r="E12" s="44">
        <v>20515457454</v>
      </c>
      <c r="F12" s="44" t="s">
        <v>894</v>
      </c>
      <c r="G12" s="73">
        <v>30900</v>
      </c>
      <c r="H12" s="81">
        <v>27.29</v>
      </c>
    </row>
    <row r="13" spans="2:8" ht="24">
      <c r="B13" s="26">
        <v>2</v>
      </c>
      <c r="C13" s="35" t="s">
        <v>35</v>
      </c>
      <c r="D13" s="35" t="s">
        <v>999</v>
      </c>
      <c r="E13" s="35">
        <v>20601793025</v>
      </c>
      <c r="F13" s="35" t="s">
        <v>998</v>
      </c>
      <c r="G13" s="82">
        <v>972.7</v>
      </c>
      <c r="H13" s="82">
        <v>97.27</v>
      </c>
    </row>
    <row r="14" spans="2:8" ht="24">
      <c r="B14" s="26">
        <v>3</v>
      </c>
      <c r="C14" s="35" t="s">
        <v>60</v>
      </c>
      <c r="D14" s="35" t="s">
        <v>238</v>
      </c>
      <c r="E14" s="35">
        <v>20524938201</v>
      </c>
      <c r="F14" s="35" t="s">
        <v>1001</v>
      </c>
      <c r="G14" s="82">
        <v>48.14</v>
      </c>
      <c r="H14" s="82">
        <v>4.8</v>
      </c>
    </row>
    <row r="15" spans="2:8" ht="48">
      <c r="B15" s="26">
        <v>4</v>
      </c>
      <c r="C15" s="53" t="s">
        <v>1289</v>
      </c>
      <c r="D15" s="44" t="s">
        <v>1015</v>
      </c>
      <c r="E15" s="44">
        <v>20602131549</v>
      </c>
      <c r="F15" s="44" t="s">
        <v>1014</v>
      </c>
      <c r="G15" s="73">
        <v>3727829.23</v>
      </c>
      <c r="H15" s="81">
        <v>9625.36</v>
      </c>
    </row>
    <row r="16" spans="2:8" ht="48">
      <c r="B16" s="26">
        <v>5</v>
      </c>
      <c r="C16" s="53" t="s">
        <v>1290</v>
      </c>
      <c r="D16" s="53" t="s">
        <v>1030</v>
      </c>
      <c r="E16" s="53">
        <v>20506126356</v>
      </c>
      <c r="F16" s="44" t="s">
        <v>1029</v>
      </c>
      <c r="G16" s="78">
        <v>482500</v>
      </c>
      <c r="H16" s="73">
        <v>804.16</v>
      </c>
    </row>
    <row r="17" spans="2:8" ht="48">
      <c r="B17" s="26">
        <v>6</v>
      </c>
      <c r="C17" s="53" t="s">
        <v>1291</v>
      </c>
      <c r="D17" s="53" t="s">
        <v>901</v>
      </c>
      <c r="E17" s="53">
        <v>20546561498</v>
      </c>
      <c r="F17" s="53" t="s">
        <v>900</v>
      </c>
      <c r="G17" s="73">
        <v>323470</v>
      </c>
      <c r="H17" s="81">
        <v>300</v>
      </c>
    </row>
    <row r="18" spans="2:8" ht="48">
      <c r="B18" s="26">
        <v>7</v>
      </c>
      <c r="C18" s="53" t="s">
        <v>1291</v>
      </c>
      <c r="D18" s="53" t="s">
        <v>901</v>
      </c>
      <c r="E18" s="53">
        <v>20546561498</v>
      </c>
      <c r="F18" s="53" t="s">
        <v>900</v>
      </c>
      <c r="G18" s="78">
        <v>323470</v>
      </c>
      <c r="H18" s="81">
        <v>300</v>
      </c>
    </row>
    <row r="19" spans="2:8" ht="60">
      <c r="B19" s="26">
        <v>8</v>
      </c>
      <c r="C19" s="53" t="s">
        <v>1189</v>
      </c>
      <c r="D19" s="44" t="s">
        <v>1084</v>
      </c>
      <c r="E19" s="44">
        <v>20566047234</v>
      </c>
      <c r="F19" s="44" t="s">
        <v>1083</v>
      </c>
      <c r="G19" s="73">
        <v>25989461</v>
      </c>
      <c r="H19" s="73">
        <v>12500</v>
      </c>
    </row>
    <row r="20" spans="2:8" ht="24">
      <c r="B20" s="26">
        <v>9</v>
      </c>
      <c r="C20" s="35" t="s">
        <v>58</v>
      </c>
      <c r="D20" s="35" t="s">
        <v>737</v>
      </c>
      <c r="E20" s="35">
        <v>20601017823</v>
      </c>
      <c r="F20" s="35" t="s">
        <v>88</v>
      </c>
      <c r="G20" s="82">
        <v>83.67</v>
      </c>
      <c r="H20" s="82">
        <v>8.37</v>
      </c>
    </row>
    <row r="21" spans="2:8" ht="24">
      <c r="B21" s="26">
        <v>10</v>
      </c>
      <c r="C21" s="35" t="s">
        <v>491</v>
      </c>
      <c r="D21" s="35" t="s">
        <v>1115</v>
      </c>
      <c r="E21" s="35">
        <v>20553396949</v>
      </c>
      <c r="F21" s="35" t="s">
        <v>1114</v>
      </c>
      <c r="G21" s="82">
        <v>3886.5</v>
      </c>
      <c r="H21" s="82">
        <v>242.91</v>
      </c>
    </row>
    <row r="22" spans="2:8" ht="24">
      <c r="B22" s="26">
        <v>11</v>
      </c>
      <c r="C22" s="35" t="s">
        <v>479</v>
      </c>
      <c r="D22" s="35" t="s">
        <v>1116</v>
      </c>
      <c r="E22" s="35">
        <v>20112091221</v>
      </c>
      <c r="F22" s="35" t="s">
        <v>978</v>
      </c>
      <c r="G22" s="82">
        <v>962.88</v>
      </c>
      <c r="H22" s="82">
        <v>96.29</v>
      </c>
    </row>
    <row r="23" spans="2:8" ht="48">
      <c r="B23" s="26">
        <v>12</v>
      </c>
      <c r="C23" s="53" t="s">
        <v>99</v>
      </c>
      <c r="D23" s="44" t="s">
        <v>1118</v>
      </c>
      <c r="E23" s="44">
        <v>20515457454</v>
      </c>
      <c r="F23" s="44" t="s">
        <v>894</v>
      </c>
      <c r="G23" s="78">
        <v>9720.99</v>
      </c>
      <c r="H23" s="73" t="s">
        <v>1292</v>
      </c>
    </row>
    <row r="24" spans="2:8" ht="12.75">
      <c r="B24" s="26">
        <v>13</v>
      </c>
      <c r="C24" s="35" t="s">
        <v>1121</v>
      </c>
      <c r="D24" s="35" t="s">
        <v>1122</v>
      </c>
      <c r="E24" s="35">
        <v>20509585661</v>
      </c>
      <c r="F24" s="35" t="s">
        <v>1120</v>
      </c>
      <c r="G24" s="82">
        <v>17560</v>
      </c>
      <c r="H24" s="82">
        <v>47.32</v>
      </c>
    </row>
    <row r="25" spans="2:8" ht="60">
      <c r="B25" s="26">
        <v>14</v>
      </c>
      <c r="C25" s="53" t="s">
        <v>1189</v>
      </c>
      <c r="D25" s="44" t="s">
        <v>1084</v>
      </c>
      <c r="E25" s="44">
        <v>20566047234</v>
      </c>
      <c r="F25" s="44" t="s">
        <v>1083</v>
      </c>
      <c r="G25" s="73">
        <v>25989461</v>
      </c>
      <c r="H25" s="73">
        <v>19300</v>
      </c>
    </row>
    <row r="26" spans="2:8" ht="24">
      <c r="B26" s="26">
        <v>15</v>
      </c>
      <c r="C26" s="35" t="s">
        <v>485</v>
      </c>
      <c r="D26" s="35" t="s">
        <v>1136</v>
      </c>
      <c r="E26" s="35">
        <v>20600894022</v>
      </c>
      <c r="F26" s="35" t="s">
        <v>112</v>
      </c>
      <c r="G26" s="82">
        <v>197.83</v>
      </c>
      <c r="H26" s="82">
        <v>19.78</v>
      </c>
    </row>
    <row r="27" spans="2:8" ht="24">
      <c r="B27" s="26">
        <v>16</v>
      </c>
      <c r="C27" s="35" t="s">
        <v>483</v>
      </c>
      <c r="D27" s="35" t="s">
        <v>1115</v>
      </c>
      <c r="E27" s="35">
        <v>20553396949</v>
      </c>
      <c r="F27" s="35" t="s">
        <v>1114</v>
      </c>
      <c r="G27" s="82">
        <v>971.61</v>
      </c>
      <c r="H27" s="82">
        <v>60.73</v>
      </c>
    </row>
    <row r="28" spans="2:8" ht="60">
      <c r="B28" s="26">
        <v>17</v>
      </c>
      <c r="C28" s="53" t="s">
        <v>1293</v>
      </c>
      <c r="D28" s="53" t="s">
        <v>1137</v>
      </c>
      <c r="E28" s="53">
        <v>20100717124</v>
      </c>
      <c r="F28" s="53" t="s">
        <v>907</v>
      </c>
      <c r="G28" s="78">
        <v>9737199.74</v>
      </c>
      <c r="H28" s="73">
        <v>1150</v>
      </c>
    </row>
    <row r="29" spans="2:8" ht="24">
      <c r="B29" s="26">
        <v>18</v>
      </c>
      <c r="C29" s="53" t="s">
        <v>1294</v>
      </c>
      <c r="D29" s="44" t="s">
        <v>1160</v>
      </c>
      <c r="E29" s="44">
        <v>20602131549</v>
      </c>
      <c r="F29" s="44" t="s">
        <v>1014</v>
      </c>
      <c r="G29" s="73">
        <v>1327066.43</v>
      </c>
      <c r="H29" s="73">
        <v>8901.48</v>
      </c>
    </row>
    <row r="30" spans="2:8" ht="24">
      <c r="B30" s="26">
        <v>19</v>
      </c>
      <c r="C30" s="35" t="s">
        <v>69</v>
      </c>
      <c r="D30" s="49" t="s">
        <v>1183</v>
      </c>
      <c r="E30" s="49">
        <v>20545638259</v>
      </c>
      <c r="F30" s="35" t="s">
        <v>91</v>
      </c>
      <c r="G30" s="82">
        <v>2083.01</v>
      </c>
      <c r="H30" s="82">
        <v>208.3</v>
      </c>
    </row>
    <row r="31" spans="2:8" ht="24">
      <c r="B31" s="26">
        <v>20</v>
      </c>
      <c r="C31" s="35" t="s">
        <v>505</v>
      </c>
      <c r="D31" s="35" t="s">
        <v>1187</v>
      </c>
      <c r="E31" s="35">
        <v>20546809707</v>
      </c>
      <c r="F31" s="35" t="s">
        <v>1186</v>
      </c>
      <c r="G31" s="82">
        <v>7698.25</v>
      </c>
      <c r="H31" s="82">
        <v>1.66</v>
      </c>
    </row>
    <row r="32" spans="2:8" ht="48">
      <c r="B32" s="26">
        <v>21</v>
      </c>
      <c r="C32" s="53" t="s">
        <v>1290</v>
      </c>
      <c r="D32" s="53" t="s">
        <v>1030</v>
      </c>
      <c r="E32" s="53">
        <v>20506126356</v>
      </c>
      <c r="F32" s="44" t="s">
        <v>1029</v>
      </c>
      <c r="G32" s="78">
        <v>482500</v>
      </c>
      <c r="H32" s="73">
        <v>4221.87</v>
      </c>
    </row>
    <row r="33" spans="2:8" ht="36">
      <c r="B33" s="26">
        <v>22</v>
      </c>
      <c r="C33" s="35" t="s">
        <v>39</v>
      </c>
      <c r="D33" s="35" t="s">
        <v>1206</v>
      </c>
      <c r="E33" s="35">
        <v>20100330475</v>
      </c>
      <c r="F33" s="35" t="s">
        <v>31</v>
      </c>
      <c r="G33" s="82">
        <v>21000</v>
      </c>
      <c r="H33" s="82">
        <v>10.38</v>
      </c>
    </row>
    <row r="34" spans="2:8" ht="84">
      <c r="B34" s="26">
        <v>23</v>
      </c>
      <c r="C34" s="53" t="s">
        <v>1295</v>
      </c>
      <c r="D34" s="44" t="s">
        <v>884</v>
      </c>
      <c r="E34" s="44">
        <v>20557425889</v>
      </c>
      <c r="F34" s="44" t="s">
        <v>883</v>
      </c>
      <c r="G34" s="73">
        <v>229041.17</v>
      </c>
      <c r="H34" s="73">
        <v>159.78</v>
      </c>
    </row>
    <row r="35" spans="2:8" ht="48">
      <c r="B35" s="26">
        <v>24</v>
      </c>
      <c r="C35" s="53" t="s">
        <v>585</v>
      </c>
      <c r="D35" s="44" t="s">
        <v>1212</v>
      </c>
      <c r="E35" s="44">
        <v>20123643268</v>
      </c>
      <c r="F35" s="44" t="s">
        <v>1211</v>
      </c>
      <c r="G35" s="78">
        <v>10412.97</v>
      </c>
      <c r="H35" s="73">
        <v>2.25</v>
      </c>
    </row>
    <row r="36" spans="2:8" ht="60">
      <c r="B36" s="26">
        <v>25</v>
      </c>
      <c r="C36" s="53" t="s">
        <v>1269</v>
      </c>
      <c r="D36" s="53" t="s">
        <v>1270</v>
      </c>
      <c r="E36" s="35">
        <v>20422293699</v>
      </c>
      <c r="F36" s="35" t="s">
        <v>1055</v>
      </c>
      <c r="G36" s="78">
        <v>18514078.23</v>
      </c>
      <c r="H36" s="73">
        <v>500</v>
      </c>
    </row>
    <row r="37" spans="2:8" ht="60">
      <c r="B37" s="26">
        <v>26</v>
      </c>
      <c r="C37" s="53" t="s">
        <v>1189</v>
      </c>
      <c r="D37" s="44" t="s">
        <v>1271</v>
      </c>
      <c r="E37" s="44">
        <v>20566047234</v>
      </c>
      <c r="F37" s="44" t="s">
        <v>1083</v>
      </c>
      <c r="G37" s="73">
        <v>25989461</v>
      </c>
      <c r="H37" s="73">
        <v>19900</v>
      </c>
    </row>
    <row r="38" spans="2:8" ht="72">
      <c r="B38" s="26">
        <v>27</v>
      </c>
      <c r="C38" s="53" t="s">
        <v>908</v>
      </c>
      <c r="D38" s="44" t="s">
        <v>1280</v>
      </c>
      <c r="E38" s="44">
        <v>20100717124</v>
      </c>
      <c r="F38" s="44" t="s">
        <v>907</v>
      </c>
      <c r="G38" s="73">
        <v>28710056.18</v>
      </c>
      <c r="H38" s="73">
        <v>1550</v>
      </c>
    </row>
  </sheetData>
  <sheetProtection/>
  <mergeCells count="3">
    <mergeCell ref="B2:H2"/>
    <mergeCell ref="C4:E4"/>
    <mergeCell ref="B11:H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6"/>
  </sheetPr>
  <dimension ref="A1:J438"/>
  <sheetViews>
    <sheetView zoomScale="71" zoomScaleNormal="71" zoomScalePageLayoutView="0" workbookViewId="0" topLeftCell="A1">
      <selection activeCell="N64" sqref="N64"/>
    </sheetView>
  </sheetViews>
  <sheetFormatPr defaultColWidth="11.421875" defaultRowHeight="12.75"/>
  <cols>
    <col min="1" max="1" width="7.28125" style="0" customWidth="1"/>
    <col min="2" max="2" width="7.140625" style="0" customWidth="1"/>
    <col min="3" max="3" width="11.8515625" style="0" customWidth="1"/>
    <col min="5" max="6" width="18.57421875" style="0" customWidth="1"/>
    <col min="7" max="7" width="16.421875" style="0" customWidth="1"/>
    <col min="8" max="8" width="46.7109375" style="0" customWidth="1"/>
    <col min="9" max="9" width="15.8515625" style="0" customWidth="1"/>
    <col min="10" max="10" width="27.140625" style="0" customWidth="1"/>
  </cols>
  <sheetData>
    <row r="1" spans="1:10" ht="12.75">
      <c r="A1" s="1"/>
      <c r="B1" s="1"/>
      <c r="C1" s="1"/>
      <c r="D1" s="28"/>
      <c r="E1" s="28"/>
      <c r="F1" s="5"/>
      <c r="G1" s="5"/>
      <c r="H1" s="29"/>
      <c r="I1" s="1"/>
      <c r="J1" s="22" t="s">
        <v>691</v>
      </c>
    </row>
    <row r="2" spans="1:10" ht="15.75">
      <c r="A2" s="1"/>
      <c r="B2" s="135" t="s">
        <v>692</v>
      </c>
      <c r="C2" s="135"/>
      <c r="D2" s="135"/>
      <c r="E2" s="135"/>
      <c r="F2" s="135"/>
      <c r="G2" s="135"/>
      <c r="H2" s="135"/>
      <c r="I2" s="135"/>
      <c r="J2" s="135"/>
    </row>
    <row r="3" spans="1:10" ht="12.75">
      <c r="A3" s="1"/>
      <c r="B3" s="1"/>
      <c r="C3" s="1"/>
      <c r="D3" s="30"/>
      <c r="E3" s="30"/>
      <c r="F3" s="5"/>
      <c r="G3" s="5"/>
      <c r="H3" s="29"/>
      <c r="I3" s="1"/>
      <c r="J3" s="1"/>
    </row>
    <row r="4" spans="1:10" ht="29.25" customHeight="1">
      <c r="A4" s="1"/>
      <c r="B4" s="2" t="s">
        <v>1</v>
      </c>
      <c r="C4" s="2"/>
      <c r="D4" s="127" t="s">
        <v>10</v>
      </c>
      <c r="E4" s="127"/>
      <c r="F4" s="127"/>
      <c r="G4" s="127"/>
      <c r="H4" s="127"/>
      <c r="I4" s="3" t="s">
        <v>2</v>
      </c>
      <c r="J4" s="23" t="s">
        <v>675</v>
      </c>
    </row>
    <row r="5" spans="1:10" ht="12.75">
      <c r="A5" s="1"/>
      <c r="B5" s="31"/>
      <c r="C5" s="31"/>
      <c r="D5" s="32"/>
      <c r="E5" s="32"/>
      <c r="F5" s="15"/>
      <c r="G5" s="15"/>
      <c r="H5" s="29"/>
      <c r="I5" s="1"/>
      <c r="J5" s="1"/>
    </row>
    <row r="6" spans="1:10" ht="12.75">
      <c r="A6" s="1"/>
      <c r="B6" s="136" t="s">
        <v>0</v>
      </c>
      <c r="C6" s="136" t="s">
        <v>693</v>
      </c>
      <c r="D6" s="136" t="s">
        <v>694</v>
      </c>
      <c r="E6" s="136" t="s">
        <v>695</v>
      </c>
      <c r="F6" s="132" t="s">
        <v>696</v>
      </c>
      <c r="G6" s="132" t="s">
        <v>697</v>
      </c>
      <c r="H6" s="130" t="s">
        <v>698</v>
      </c>
      <c r="I6" s="132" t="s">
        <v>699</v>
      </c>
      <c r="J6" s="132" t="s">
        <v>700</v>
      </c>
    </row>
    <row r="7" spans="1:10" ht="12.75">
      <c r="A7" s="1"/>
      <c r="B7" s="136"/>
      <c r="C7" s="136"/>
      <c r="D7" s="136"/>
      <c r="E7" s="136"/>
      <c r="F7" s="133"/>
      <c r="G7" s="133"/>
      <c r="H7" s="131"/>
      <c r="I7" s="133"/>
      <c r="J7" s="133"/>
    </row>
    <row r="8" spans="1:10" ht="39" customHeight="1">
      <c r="A8" s="33"/>
      <c r="B8" s="17">
        <v>1</v>
      </c>
      <c r="C8" s="34">
        <v>43244</v>
      </c>
      <c r="D8" s="35" t="s">
        <v>701</v>
      </c>
      <c r="E8" s="35" t="s">
        <v>702</v>
      </c>
      <c r="F8" s="35" t="s">
        <v>703</v>
      </c>
      <c r="G8" s="35" t="s">
        <v>704</v>
      </c>
      <c r="H8" s="35" t="s">
        <v>705</v>
      </c>
      <c r="I8" s="36">
        <v>6889</v>
      </c>
      <c r="J8" s="37"/>
    </row>
    <row r="9" spans="1:10" ht="45.75" customHeight="1">
      <c r="A9" s="1"/>
      <c r="B9" s="17">
        <v>2</v>
      </c>
      <c r="C9" s="34">
        <v>43251</v>
      </c>
      <c r="D9" s="35" t="s">
        <v>701</v>
      </c>
      <c r="E9" s="35" t="s">
        <v>706</v>
      </c>
      <c r="F9" s="35" t="s">
        <v>72</v>
      </c>
      <c r="G9" s="35" t="s">
        <v>707</v>
      </c>
      <c r="H9" s="35" t="s">
        <v>94</v>
      </c>
      <c r="I9" s="36">
        <v>1100</v>
      </c>
      <c r="J9" s="38"/>
    </row>
    <row r="10" spans="1:10" ht="52.5" customHeight="1">
      <c r="A10" s="1"/>
      <c r="B10" s="17">
        <v>3</v>
      </c>
      <c r="C10" s="34">
        <v>43259</v>
      </c>
      <c r="D10" s="35" t="s">
        <v>701</v>
      </c>
      <c r="E10" s="35" t="s">
        <v>708</v>
      </c>
      <c r="F10" s="35" t="s">
        <v>121</v>
      </c>
      <c r="G10" s="35" t="s">
        <v>709</v>
      </c>
      <c r="H10" s="35" t="s">
        <v>710</v>
      </c>
      <c r="I10" s="36">
        <v>990</v>
      </c>
      <c r="J10" s="38"/>
    </row>
    <row r="11" spans="1:10" ht="26.25" customHeight="1">
      <c r="A11" s="1"/>
      <c r="B11" s="17">
        <v>4</v>
      </c>
      <c r="C11" s="34">
        <v>43262</v>
      </c>
      <c r="D11" s="35" t="s">
        <v>701</v>
      </c>
      <c r="E11" s="35" t="s">
        <v>711</v>
      </c>
      <c r="F11" s="35" t="s">
        <v>712</v>
      </c>
      <c r="G11" s="35" t="s">
        <v>713</v>
      </c>
      <c r="H11" s="35" t="s">
        <v>714</v>
      </c>
      <c r="I11" s="36">
        <v>130</v>
      </c>
      <c r="J11" s="38"/>
    </row>
    <row r="12" spans="1:10" ht="24">
      <c r="A12" s="1"/>
      <c r="B12" s="17">
        <v>5</v>
      </c>
      <c r="C12" s="34">
        <v>43263</v>
      </c>
      <c r="D12" s="35" t="s">
        <v>701</v>
      </c>
      <c r="E12" s="35" t="s">
        <v>715</v>
      </c>
      <c r="F12" s="35" t="s">
        <v>716</v>
      </c>
      <c r="G12" s="35" t="s">
        <v>717</v>
      </c>
      <c r="H12" s="35" t="s">
        <v>718</v>
      </c>
      <c r="I12" s="36">
        <v>1117.22</v>
      </c>
      <c r="J12" s="38"/>
    </row>
    <row r="13" spans="1:10" ht="24">
      <c r="A13" s="1"/>
      <c r="B13" s="17">
        <v>6</v>
      </c>
      <c r="C13" s="39">
        <v>43264</v>
      </c>
      <c r="D13" s="35" t="s">
        <v>701</v>
      </c>
      <c r="E13" s="35" t="s">
        <v>715</v>
      </c>
      <c r="F13" s="35" t="s">
        <v>719</v>
      </c>
      <c r="G13" s="35" t="s">
        <v>720</v>
      </c>
      <c r="H13" s="35" t="s">
        <v>718</v>
      </c>
      <c r="I13" s="36">
        <v>3341.76</v>
      </c>
      <c r="J13" s="38"/>
    </row>
    <row r="14" spans="1:10" ht="24">
      <c r="A14" s="1"/>
      <c r="B14" s="17">
        <v>7</v>
      </c>
      <c r="C14" s="39">
        <v>43264</v>
      </c>
      <c r="D14" s="35" t="s">
        <v>701</v>
      </c>
      <c r="E14" s="35" t="s">
        <v>715</v>
      </c>
      <c r="F14" s="35" t="s">
        <v>716</v>
      </c>
      <c r="G14" s="35" t="s">
        <v>721</v>
      </c>
      <c r="H14" s="35" t="s">
        <v>718</v>
      </c>
      <c r="I14" s="36">
        <v>25394.9</v>
      </c>
      <c r="J14" s="37"/>
    </row>
    <row r="15" spans="1:10" ht="36">
      <c r="A15" s="1"/>
      <c r="B15" s="17">
        <v>8</v>
      </c>
      <c r="C15" s="39">
        <v>43264</v>
      </c>
      <c r="D15" s="35" t="s">
        <v>701</v>
      </c>
      <c r="E15" s="35" t="s">
        <v>722</v>
      </c>
      <c r="F15" s="35" t="s">
        <v>723</v>
      </c>
      <c r="G15" s="35" t="s">
        <v>724</v>
      </c>
      <c r="H15" s="35" t="s">
        <v>725</v>
      </c>
      <c r="I15" s="36">
        <v>220</v>
      </c>
      <c r="J15" s="27"/>
    </row>
    <row r="16" spans="1:10" ht="36">
      <c r="A16" s="1"/>
      <c r="B16" s="17">
        <v>9</v>
      </c>
      <c r="C16" s="39">
        <v>43264</v>
      </c>
      <c r="D16" s="35" t="s">
        <v>701</v>
      </c>
      <c r="E16" s="35" t="s">
        <v>702</v>
      </c>
      <c r="F16" s="35" t="s">
        <v>726</v>
      </c>
      <c r="G16" s="35" t="s">
        <v>727</v>
      </c>
      <c r="H16" s="35" t="s">
        <v>728</v>
      </c>
      <c r="I16" s="36">
        <v>69.2</v>
      </c>
      <c r="J16" s="27"/>
    </row>
    <row r="17" spans="1:10" ht="24">
      <c r="A17" s="1"/>
      <c r="B17" s="17">
        <v>10</v>
      </c>
      <c r="C17" s="39">
        <v>43265</v>
      </c>
      <c r="D17" s="35" t="s">
        <v>701</v>
      </c>
      <c r="E17" s="35" t="s">
        <v>715</v>
      </c>
      <c r="F17" s="35" t="s">
        <v>141</v>
      </c>
      <c r="G17" s="35" t="s">
        <v>720</v>
      </c>
      <c r="H17" s="35" t="s">
        <v>718</v>
      </c>
      <c r="I17" s="36">
        <v>495.36</v>
      </c>
      <c r="J17" s="40"/>
    </row>
    <row r="18" spans="1:10" ht="24">
      <c r="A18" s="1"/>
      <c r="B18" s="17">
        <v>11</v>
      </c>
      <c r="C18" s="39">
        <v>43266</v>
      </c>
      <c r="D18" s="35" t="s">
        <v>701</v>
      </c>
      <c r="E18" s="35" t="s">
        <v>715</v>
      </c>
      <c r="F18" s="35" t="s">
        <v>140</v>
      </c>
      <c r="G18" s="35" t="s">
        <v>729</v>
      </c>
      <c r="H18" s="35" t="s">
        <v>730</v>
      </c>
      <c r="I18" s="36">
        <v>77.29</v>
      </c>
      <c r="J18" s="40"/>
    </row>
    <row r="19" spans="1:10" ht="36">
      <c r="A19" s="1"/>
      <c r="B19" s="17">
        <v>12</v>
      </c>
      <c r="C19" s="41">
        <v>43266</v>
      </c>
      <c r="D19" s="35" t="s">
        <v>701</v>
      </c>
      <c r="E19" s="35" t="s">
        <v>702</v>
      </c>
      <c r="F19" s="35" t="s">
        <v>726</v>
      </c>
      <c r="G19" s="35" t="s">
        <v>727</v>
      </c>
      <c r="H19" s="35" t="s">
        <v>731</v>
      </c>
      <c r="I19" s="36">
        <v>221.88</v>
      </c>
      <c r="J19" s="27"/>
    </row>
    <row r="20" spans="1:10" ht="36">
      <c r="A20" s="1"/>
      <c r="B20" s="17">
        <v>13</v>
      </c>
      <c r="C20" s="41">
        <v>43269</v>
      </c>
      <c r="D20" s="35" t="s">
        <v>701</v>
      </c>
      <c r="E20" s="35" t="s">
        <v>732</v>
      </c>
      <c r="F20" s="35" t="s">
        <v>733</v>
      </c>
      <c r="G20" s="35" t="s">
        <v>734</v>
      </c>
      <c r="H20" s="35" t="s">
        <v>735</v>
      </c>
      <c r="I20" s="36">
        <v>403.11</v>
      </c>
      <c r="J20" s="27"/>
    </row>
    <row r="21" spans="1:10" ht="24">
      <c r="A21" s="1"/>
      <c r="B21" s="17">
        <v>14</v>
      </c>
      <c r="C21" s="41">
        <v>43272</v>
      </c>
      <c r="D21" s="35" t="s">
        <v>701</v>
      </c>
      <c r="E21" s="35" t="s">
        <v>715</v>
      </c>
      <c r="F21" s="35" t="s">
        <v>719</v>
      </c>
      <c r="G21" s="35" t="s">
        <v>736</v>
      </c>
      <c r="H21" s="35" t="s">
        <v>737</v>
      </c>
      <c r="I21" s="36">
        <v>2973.6</v>
      </c>
      <c r="J21" s="27"/>
    </row>
    <row r="22" spans="1:10" ht="24">
      <c r="A22" s="1"/>
      <c r="B22" s="17">
        <v>15</v>
      </c>
      <c r="C22" s="41">
        <v>43272</v>
      </c>
      <c r="D22" s="35" t="s">
        <v>701</v>
      </c>
      <c r="E22" s="35" t="s">
        <v>715</v>
      </c>
      <c r="F22" s="35" t="s">
        <v>716</v>
      </c>
      <c r="G22" s="35" t="s">
        <v>738</v>
      </c>
      <c r="H22" s="35" t="s">
        <v>737</v>
      </c>
      <c r="I22" s="36">
        <v>726.29</v>
      </c>
      <c r="J22" s="27"/>
    </row>
    <row r="23" spans="1:10" ht="24">
      <c r="A23" s="1"/>
      <c r="B23" s="17">
        <v>16</v>
      </c>
      <c r="C23" s="41">
        <v>43272</v>
      </c>
      <c r="D23" s="35" t="s">
        <v>701</v>
      </c>
      <c r="E23" s="35" t="s">
        <v>715</v>
      </c>
      <c r="F23" s="35" t="s">
        <v>739</v>
      </c>
      <c r="G23" s="35" t="s">
        <v>740</v>
      </c>
      <c r="H23" s="35" t="s">
        <v>741</v>
      </c>
      <c r="I23" s="36">
        <v>316.71</v>
      </c>
      <c r="J23" s="27"/>
    </row>
    <row r="24" spans="1:10" ht="24">
      <c r="A24" s="1"/>
      <c r="B24" s="17">
        <v>17</v>
      </c>
      <c r="C24" s="41">
        <v>43272</v>
      </c>
      <c r="D24" s="35" t="s">
        <v>701</v>
      </c>
      <c r="E24" s="35" t="s">
        <v>715</v>
      </c>
      <c r="F24" s="35" t="s">
        <v>134</v>
      </c>
      <c r="G24" s="35" t="s">
        <v>742</v>
      </c>
      <c r="H24" s="35" t="s">
        <v>743</v>
      </c>
      <c r="I24" s="36">
        <v>1505.68</v>
      </c>
      <c r="J24" s="27"/>
    </row>
    <row r="25" spans="1:10" ht="91.5" customHeight="1">
      <c r="A25" s="1"/>
      <c r="B25" s="17">
        <v>18</v>
      </c>
      <c r="C25" s="41">
        <v>43270</v>
      </c>
      <c r="D25" s="35" t="s">
        <v>701</v>
      </c>
      <c r="E25" s="35" t="s">
        <v>744</v>
      </c>
      <c r="F25" s="35" t="s">
        <v>745</v>
      </c>
      <c r="G25" s="35" t="s">
        <v>746</v>
      </c>
      <c r="H25" s="35" t="s">
        <v>747</v>
      </c>
      <c r="I25" s="36">
        <v>17381.4</v>
      </c>
      <c r="J25" s="27"/>
    </row>
    <row r="26" spans="1:10" ht="98.25" customHeight="1">
      <c r="A26" s="1"/>
      <c r="B26" s="17">
        <v>19</v>
      </c>
      <c r="C26" s="41">
        <v>43270</v>
      </c>
      <c r="D26" s="35" t="s">
        <v>701</v>
      </c>
      <c r="E26" s="35" t="s">
        <v>744</v>
      </c>
      <c r="F26" s="35" t="s">
        <v>745</v>
      </c>
      <c r="G26" s="35" t="s">
        <v>748</v>
      </c>
      <c r="H26" s="35" t="s">
        <v>749</v>
      </c>
      <c r="I26" s="36">
        <v>33175.7</v>
      </c>
      <c r="J26" s="27"/>
    </row>
    <row r="27" spans="1:10" ht="87.75" customHeight="1">
      <c r="A27" s="1"/>
      <c r="B27" s="17">
        <v>20</v>
      </c>
      <c r="C27" s="41">
        <v>43270</v>
      </c>
      <c r="D27" s="35" t="s">
        <v>701</v>
      </c>
      <c r="E27" s="35" t="s">
        <v>744</v>
      </c>
      <c r="F27" s="35" t="s">
        <v>745</v>
      </c>
      <c r="G27" s="35" t="s">
        <v>750</v>
      </c>
      <c r="H27" s="35" t="s">
        <v>751</v>
      </c>
      <c r="I27" s="36">
        <v>29098.8</v>
      </c>
      <c r="J27" s="42"/>
    </row>
    <row r="28" spans="1:10" ht="24">
      <c r="A28" s="1"/>
      <c r="B28" s="17">
        <v>21</v>
      </c>
      <c r="C28" s="41">
        <v>43271</v>
      </c>
      <c r="D28" s="35" t="s">
        <v>701</v>
      </c>
      <c r="E28" s="35" t="s">
        <v>752</v>
      </c>
      <c r="F28" s="35" t="s">
        <v>76</v>
      </c>
      <c r="G28" s="35" t="s">
        <v>753</v>
      </c>
      <c r="H28" s="35" t="s">
        <v>754</v>
      </c>
      <c r="I28" s="36">
        <v>1078</v>
      </c>
      <c r="J28" s="27"/>
    </row>
    <row r="29" spans="1:10" ht="24">
      <c r="A29" s="1"/>
      <c r="B29" s="17">
        <v>22</v>
      </c>
      <c r="C29" s="41">
        <v>43271</v>
      </c>
      <c r="D29" s="35" t="s">
        <v>701</v>
      </c>
      <c r="E29" s="35" t="s">
        <v>755</v>
      </c>
      <c r="F29" s="35" t="s">
        <v>756</v>
      </c>
      <c r="G29" s="35" t="s">
        <v>757</v>
      </c>
      <c r="H29" s="35" t="s">
        <v>758</v>
      </c>
      <c r="I29" s="36">
        <f>32.18+187.93</f>
        <v>220.11</v>
      </c>
      <c r="J29" s="27"/>
    </row>
    <row r="30" spans="1:10" ht="24">
      <c r="A30" s="1"/>
      <c r="B30" s="17">
        <v>23</v>
      </c>
      <c r="C30" s="41">
        <v>43277</v>
      </c>
      <c r="D30" s="35" t="s">
        <v>701</v>
      </c>
      <c r="E30" s="35" t="s">
        <v>755</v>
      </c>
      <c r="F30" s="35" t="s">
        <v>756</v>
      </c>
      <c r="G30" s="35" t="s">
        <v>757</v>
      </c>
      <c r="H30" s="35" t="s">
        <v>759</v>
      </c>
      <c r="I30" s="36">
        <f>177.26+212.91</f>
        <v>390.16999999999996</v>
      </c>
      <c r="J30" s="27"/>
    </row>
    <row r="31" spans="1:10" ht="91.5" customHeight="1">
      <c r="A31" s="1"/>
      <c r="B31" s="17">
        <v>24</v>
      </c>
      <c r="C31" s="41">
        <v>43262</v>
      </c>
      <c r="D31" s="35" t="s">
        <v>701</v>
      </c>
      <c r="E31" s="35" t="s">
        <v>760</v>
      </c>
      <c r="F31" s="35" t="s">
        <v>32</v>
      </c>
      <c r="G31" s="35" t="s">
        <v>761</v>
      </c>
      <c r="H31" s="35" t="s">
        <v>762</v>
      </c>
      <c r="I31" s="36">
        <v>9445</v>
      </c>
      <c r="J31" s="27"/>
    </row>
    <row r="32" spans="1:10" ht="71.25" customHeight="1">
      <c r="A32" s="1"/>
      <c r="B32" s="17">
        <v>25</v>
      </c>
      <c r="C32" s="41">
        <v>43231</v>
      </c>
      <c r="D32" s="35" t="s">
        <v>701</v>
      </c>
      <c r="E32" s="35" t="s">
        <v>763</v>
      </c>
      <c r="F32" s="35" t="s">
        <v>764</v>
      </c>
      <c r="G32" s="35" t="s">
        <v>765</v>
      </c>
      <c r="H32" s="35" t="s">
        <v>766</v>
      </c>
      <c r="I32" s="36">
        <v>4570</v>
      </c>
      <c r="J32" s="27"/>
    </row>
    <row r="33" spans="1:10" ht="74.25" customHeight="1">
      <c r="A33" s="1"/>
      <c r="B33" s="17">
        <v>26</v>
      </c>
      <c r="C33" s="41">
        <v>43265</v>
      </c>
      <c r="D33" s="35" t="s">
        <v>701</v>
      </c>
      <c r="E33" s="43" t="s">
        <v>702</v>
      </c>
      <c r="F33" s="44" t="s">
        <v>767</v>
      </c>
      <c r="G33" s="35" t="s">
        <v>768</v>
      </c>
      <c r="H33" s="35" t="s">
        <v>769</v>
      </c>
      <c r="I33" s="36" t="s">
        <v>770</v>
      </c>
      <c r="J33" s="27"/>
    </row>
    <row r="34" spans="1:10" ht="71.25" customHeight="1">
      <c r="A34" s="1"/>
      <c r="B34" s="17">
        <v>27</v>
      </c>
      <c r="C34" s="41">
        <v>43269</v>
      </c>
      <c r="D34" s="35" t="s">
        <v>701</v>
      </c>
      <c r="E34" s="43" t="s">
        <v>771</v>
      </c>
      <c r="F34" s="35" t="s">
        <v>102</v>
      </c>
      <c r="G34" s="35" t="s">
        <v>772</v>
      </c>
      <c r="H34" s="35" t="s">
        <v>773</v>
      </c>
      <c r="I34" s="36">
        <v>10800</v>
      </c>
      <c r="J34" s="27"/>
    </row>
    <row r="35" spans="1:10" ht="63" customHeight="1">
      <c r="A35" s="1"/>
      <c r="B35" s="17">
        <v>28</v>
      </c>
      <c r="C35" s="41">
        <v>43269</v>
      </c>
      <c r="D35" s="35" t="s">
        <v>701</v>
      </c>
      <c r="E35" s="43" t="s">
        <v>774</v>
      </c>
      <c r="F35" s="35" t="s">
        <v>29</v>
      </c>
      <c r="G35" s="35" t="s">
        <v>775</v>
      </c>
      <c r="H35" s="35" t="s">
        <v>776</v>
      </c>
      <c r="I35" s="36">
        <v>236</v>
      </c>
      <c r="J35" s="27"/>
    </row>
    <row r="36" spans="1:10" ht="63.75" customHeight="1">
      <c r="A36" s="1"/>
      <c r="B36" s="17">
        <v>29</v>
      </c>
      <c r="C36" s="41">
        <v>43269</v>
      </c>
      <c r="D36" s="35" t="s">
        <v>701</v>
      </c>
      <c r="E36" s="43" t="s">
        <v>774</v>
      </c>
      <c r="F36" s="35" t="s">
        <v>29</v>
      </c>
      <c r="G36" s="35" t="s">
        <v>775</v>
      </c>
      <c r="H36" s="35" t="s">
        <v>776</v>
      </c>
      <c r="I36" s="36">
        <v>236</v>
      </c>
      <c r="J36" s="27"/>
    </row>
    <row r="37" spans="1:10" ht="84" customHeight="1">
      <c r="A37" s="1"/>
      <c r="B37" s="17">
        <v>30</v>
      </c>
      <c r="C37" s="41">
        <v>43270</v>
      </c>
      <c r="D37" s="35" t="s">
        <v>701</v>
      </c>
      <c r="E37" s="43" t="s">
        <v>777</v>
      </c>
      <c r="F37" s="35" t="s">
        <v>778</v>
      </c>
      <c r="G37" s="35" t="s">
        <v>779</v>
      </c>
      <c r="H37" s="35" t="s">
        <v>780</v>
      </c>
      <c r="I37" s="36">
        <v>7000</v>
      </c>
      <c r="J37" s="27"/>
    </row>
    <row r="38" spans="1:10" ht="69" customHeight="1">
      <c r="A38" s="1"/>
      <c r="B38" s="17">
        <v>31</v>
      </c>
      <c r="C38" s="41">
        <v>43266</v>
      </c>
      <c r="D38" s="35" t="s">
        <v>701</v>
      </c>
      <c r="E38" s="43" t="s">
        <v>702</v>
      </c>
      <c r="F38" s="35" t="s">
        <v>781</v>
      </c>
      <c r="G38" s="35" t="s">
        <v>782</v>
      </c>
      <c r="H38" s="35" t="s">
        <v>783</v>
      </c>
      <c r="I38" s="36">
        <v>395.44</v>
      </c>
      <c r="J38" s="27"/>
    </row>
    <row r="39" spans="1:10" ht="71.25" customHeight="1">
      <c r="A39" s="1"/>
      <c r="B39" s="17">
        <v>32</v>
      </c>
      <c r="C39" s="41">
        <v>43266</v>
      </c>
      <c r="D39" s="35" t="s">
        <v>701</v>
      </c>
      <c r="E39" s="43" t="s">
        <v>702</v>
      </c>
      <c r="F39" s="35" t="s">
        <v>784</v>
      </c>
      <c r="G39" s="35" t="s">
        <v>785</v>
      </c>
      <c r="H39" s="35" t="s">
        <v>786</v>
      </c>
      <c r="I39" s="36">
        <v>1400</v>
      </c>
      <c r="J39" s="27"/>
    </row>
    <row r="40" spans="1:10" ht="68.25" customHeight="1">
      <c r="A40" s="1"/>
      <c r="B40" s="17">
        <v>33</v>
      </c>
      <c r="C40" s="41">
        <v>43270</v>
      </c>
      <c r="D40" s="35" t="s">
        <v>701</v>
      </c>
      <c r="E40" s="43" t="s">
        <v>774</v>
      </c>
      <c r="F40" s="35" t="s">
        <v>29</v>
      </c>
      <c r="G40" s="35" t="s">
        <v>775</v>
      </c>
      <c r="H40" s="35" t="s">
        <v>776</v>
      </c>
      <c r="I40" s="36">
        <v>236</v>
      </c>
      <c r="J40" s="27"/>
    </row>
    <row r="41" spans="1:10" ht="72" customHeight="1">
      <c r="A41" s="1"/>
      <c r="B41" s="17">
        <v>34</v>
      </c>
      <c r="C41" s="41">
        <v>43269</v>
      </c>
      <c r="D41" s="35" t="s">
        <v>701</v>
      </c>
      <c r="E41" s="43" t="s">
        <v>787</v>
      </c>
      <c r="F41" s="35" t="s">
        <v>297</v>
      </c>
      <c r="G41" s="35" t="s">
        <v>788</v>
      </c>
      <c r="H41" s="35" t="s">
        <v>789</v>
      </c>
      <c r="I41" s="36">
        <v>32450</v>
      </c>
      <c r="J41" s="27"/>
    </row>
    <row r="42" spans="1:10" ht="87.75" customHeight="1">
      <c r="A42" s="1"/>
      <c r="B42" s="17">
        <v>35</v>
      </c>
      <c r="C42" s="41">
        <v>43269</v>
      </c>
      <c r="D42" s="35" t="s">
        <v>701</v>
      </c>
      <c r="E42" s="43" t="s">
        <v>787</v>
      </c>
      <c r="F42" s="35" t="s">
        <v>790</v>
      </c>
      <c r="G42" s="35" t="s">
        <v>791</v>
      </c>
      <c r="H42" s="35" t="s">
        <v>792</v>
      </c>
      <c r="I42" s="36">
        <v>25960</v>
      </c>
      <c r="J42" s="27"/>
    </row>
    <row r="43" spans="1:10" ht="84" customHeight="1">
      <c r="A43" s="1"/>
      <c r="B43" s="17">
        <v>36</v>
      </c>
      <c r="C43" s="41">
        <v>43270</v>
      </c>
      <c r="D43" s="35" t="s">
        <v>701</v>
      </c>
      <c r="E43" s="43" t="s">
        <v>777</v>
      </c>
      <c r="F43" s="35" t="s">
        <v>18</v>
      </c>
      <c r="G43" s="35" t="s">
        <v>793</v>
      </c>
      <c r="H43" s="35" t="s">
        <v>794</v>
      </c>
      <c r="I43" s="36">
        <v>7750</v>
      </c>
      <c r="J43" s="27"/>
    </row>
    <row r="44" spans="1:10" ht="89.25" customHeight="1">
      <c r="A44" s="1"/>
      <c r="B44" s="17">
        <v>37</v>
      </c>
      <c r="C44" s="41">
        <v>43272</v>
      </c>
      <c r="D44" s="35" t="s">
        <v>701</v>
      </c>
      <c r="E44" s="43" t="s">
        <v>771</v>
      </c>
      <c r="F44" s="35" t="s">
        <v>104</v>
      </c>
      <c r="G44" s="35" t="s">
        <v>795</v>
      </c>
      <c r="H44" s="35" t="s">
        <v>796</v>
      </c>
      <c r="I44" s="36">
        <v>2500</v>
      </c>
      <c r="J44" s="27"/>
    </row>
    <row r="45" spans="1:10" ht="94.5" customHeight="1">
      <c r="A45" s="1"/>
      <c r="B45" s="17">
        <v>38</v>
      </c>
      <c r="C45" s="41">
        <v>43273</v>
      </c>
      <c r="D45" s="35" t="s">
        <v>701</v>
      </c>
      <c r="E45" s="43" t="s">
        <v>744</v>
      </c>
      <c r="F45" s="35" t="s">
        <v>317</v>
      </c>
      <c r="G45" s="35" t="s">
        <v>628</v>
      </c>
      <c r="H45" s="35" t="s">
        <v>797</v>
      </c>
      <c r="I45" s="36">
        <v>16815</v>
      </c>
      <c r="J45" s="27"/>
    </row>
    <row r="46" spans="1:10" ht="108" customHeight="1">
      <c r="A46" s="1"/>
      <c r="B46" s="17">
        <v>39</v>
      </c>
      <c r="C46" s="41">
        <v>43272</v>
      </c>
      <c r="D46" s="35" t="s">
        <v>701</v>
      </c>
      <c r="E46" s="43" t="s">
        <v>744</v>
      </c>
      <c r="F46" s="35" t="s">
        <v>317</v>
      </c>
      <c r="G46" s="35" t="s">
        <v>798</v>
      </c>
      <c r="H46" s="35" t="s">
        <v>799</v>
      </c>
      <c r="I46" s="36">
        <v>32719.04</v>
      </c>
      <c r="J46" s="27"/>
    </row>
    <row r="47" spans="1:10" ht="90" customHeight="1">
      <c r="A47" s="1"/>
      <c r="B47" s="17">
        <v>40</v>
      </c>
      <c r="C47" s="41">
        <v>43270</v>
      </c>
      <c r="D47" s="35" t="s">
        <v>701</v>
      </c>
      <c r="E47" s="43" t="s">
        <v>744</v>
      </c>
      <c r="F47" s="35" t="s">
        <v>745</v>
      </c>
      <c r="G47" s="35" t="s">
        <v>800</v>
      </c>
      <c r="H47" s="35" t="s">
        <v>801</v>
      </c>
      <c r="I47" s="36">
        <v>4897</v>
      </c>
      <c r="J47" s="27"/>
    </row>
    <row r="48" spans="1:10" ht="87.75" customHeight="1">
      <c r="A48" s="1"/>
      <c r="B48" s="17">
        <v>41</v>
      </c>
      <c r="C48" s="41">
        <v>43277</v>
      </c>
      <c r="D48" s="35" t="s">
        <v>701</v>
      </c>
      <c r="E48" s="43" t="s">
        <v>744</v>
      </c>
      <c r="F48" s="35" t="s">
        <v>802</v>
      </c>
      <c r="G48" s="35" t="s">
        <v>803</v>
      </c>
      <c r="H48" s="35" t="s">
        <v>804</v>
      </c>
      <c r="I48" s="36">
        <v>23674.34</v>
      </c>
      <c r="J48" s="27"/>
    </row>
    <row r="49" spans="1:10" ht="80.25" customHeight="1">
      <c r="A49" s="1"/>
      <c r="B49" s="17">
        <v>42</v>
      </c>
      <c r="C49" s="41">
        <v>43277</v>
      </c>
      <c r="D49" s="35" t="s">
        <v>701</v>
      </c>
      <c r="E49" s="43" t="s">
        <v>744</v>
      </c>
      <c r="F49" s="35" t="s">
        <v>802</v>
      </c>
      <c r="G49" s="35" t="s">
        <v>805</v>
      </c>
      <c r="H49" s="35" t="s">
        <v>806</v>
      </c>
      <c r="I49" s="36">
        <v>13098</v>
      </c>
      <c r="J49" s="27"/>
    </row>
    <row r="50" spans="1:10" ht="97.5" customHeight="1">
      <c r="A50" s="1"/>
      <c r="B50" s="17">
        <v>43</v>
      </c>
      <c r="C50" s="41">
        <v>43270</v>
      </c>
      <c r="D50" s="35" t="s">
        <v>701</v>
      </c>
      <c r="E50" s="43" t="s">
        <v>744</v>
      </c>
      <c r="F50" s="35" t="s">
        <v>745</v>
      </c>
      <c r="G50" s="35" t="s">
        <v>807</v>
      </c>
      <c r="H50" s="35" t="s">
        <v>808</v>
      </c>
      <c r="I50" s="36">
        <v>32074.8</v>
      </c>
      <c r="J50" s="27"/>
    </row>
    <row r="51" spans="1:10" ht="119.25" customHeight="1">
      <c r="A51" s="1"/>
      <c r="B51" s="17">
        <v>44</v>
      </c>
      <c r="C51" s="41">
        <v>43277</v>
      </c>
      <c r="D51" s="35" t="s">
        <v>701</v>
      </c>
      <c r="E51" s="43" t="s">
        <v>744</v>
      </c>
      <c r="F51" s="35" t="s">
        <v>802</v>
      </c>
      <c r="G51" s="35" t="s">
        <v>809</v>
      </c>
      <c r="H51" s="35" t="s">
        <v>810</v>
      </c>
      <c r="I51" s="36">
        <v>23576.4</v>
      </c>
      <c r="J51" s="27"/>
    </row>
    <row r="52" spans="1:10" ht="86.25" customHeight="1">
      <c r="A52" s="1"/>
      <c r="B52" s="17">
        <v>45</v>
      </c>
      <c r="C52" s="41">
        <v>43276</v>
      </c>
      <c r="D52" s="35" t="s">
        <v>701</v>
      </c>
      <c r="E52" s="43" t="s">
        <v>811</v>
      </c>
      <c r="F52" s="35" t="s">
        <v>812</v>
      </c>
      <c r="G52" s="35" t="s">
        <v>813</v>
      </c>
      <c r="H52" s="35" t="s">
        <v>814</v>
      </c>
      <c r="I52" s="36">
        <v>800</v>
      </c>
      <c r="J52" s="27"/>
    </row>
    <row r="53" spans="1:10" ht="92.25" customHeight="1">
      <c r="A53" s="1"/>
      <c r="B53" s="17">
        <v>46</v>
      </c>
      <c r="C53" s="41">
        <v>43271</v>
      </c>
      <c r="D53" s="35" t="s">
        <v>701</v>
      </c>
      <c r="E53" s="43" t="s">
        <v>815</v>
      </c>
      <c r="F53" s="45" t="s">
        <v>816</v>
      </c>
      <c r="G53" s="35" t="s">
        <v>817</v>
      </c>
      <c r="H53" s="35" t="s">
        <v>818</v>
      </c>
      <c r="I53" s="36">
        <v>413</v>
      </c>
      <c r="J53" s="27"/>
    </row>
    <row r="54" spans="1:10" ht="48">
      <c r="A54" s="1"/>
      <c r="B54" s="17">
        <v>47</v>
      </c>
      <c r="C54" s="41">
        <v>43271</v>
      </c>
      <c r="D54" s="35" t="s">
        <v>701</v>
      </c>
      <c r="E54" s="43" t="s">
        <v>819</v>
      </c>
      <c r="F54" s="35" t="s">
        <v>820</v>
      </c>
      <c r="G54" s="35" t="s">
        <v>821</v>
      </c>
      <c r="H54" s="35" t="s">
        <v>822</v>
      </c>
      <c r="I54" s="36">
        <v>32568</v>
      </c>
      <c r="J54" s="27"/>
    </row>
    <row r="55" spans="1:10" ht="80.25" customHeight="1">
      <c r="A55" s="1"/>
      <c r="B55" s="17">
        <v>48</v>
      </c>
      <c r="C55" s="41">
        <v>43277</v>
      </c>
      <c r="D55" s="35" t="s">
        <v>701</v>
      </c>
      <c r="E55" s="43" t="s">
        <v>744</v>
      </c>
      <c r="F55" s="35" t="s">
        <v>802</v>
      </c>
      <c r="G55" s="35" t="s">
        <v>823</v>
      </c>
      <c r="H55" s="35" t="s">
        <v>824</v>
      </c>
      <c r="I55" s="36">
        <v>26134</v>
      </c>
      <c r="J55" s="27"/>
    </row>
    <row r="56" spans="1:10" ht="68.25" customHeight="1">
      <c r="A56" s="1"/>
      <c r="B56" s="17">
        <v>49</v>
      </c>
      <c r="C56" s="41">
        <v>43273</v>
      </c>
      <c r="D56" s="35" t="s">
        <v>701</v>
      </c>
      <c r="E56" s="43" t="s">
        <v>744</v>
      </c>
      <c r="F56" s="35" t="s">
        <v>825</v>
      </c>
      <c r="G56" s="35" t="s">
        <v>826</v>
      </c>
      <c r="H56" s="35" t="s">
        <v>827</v>
      </c>
      <c r="I56" s="36">
        <v>31956.76</v>
      </c>
      <c r="J56" s="27"/>
    </row>
    <row r="57" spans="1:10" ht="84.75" customHeight="1">
      <c r="A57" s="1"/>
      <c r="B57" s="17">
        <v>50</v>
      </c>
      <c r="C57" s="41">
        <v>43273</v>
      </c>
      <c r="D57" s="35" t="s">
        <v>701</v>
      </c>
      <c r="E57" s="43" t="s">
        <v>744</v>
      </c>
      <c r="F57" s="35" t="s">
        <v>317</v>
      </c>
      <c r="G57" s="35" t="s">
        <v>828</v>
      </c>
      <c r="H57" s="35" t="s">
        <v>829</v>
      </c>
      <c r="I57" s="36">
        <v>32826.42</v>
      </c>
      <c r="J57" s="27"/>
    </row>
    <row r="58" spans="1:10" ht="78" customHeight="1">
      <c r="A58" s="1"/>
      <c r="B58" s="17">
        <v>51</v>
      </c>
      <c r="C58" s="41">
        <v>43279</v>
      </c>
      <c r="D58" s="35" t="s">
        <v>701</v>
      </c>
      <c r="E58" s="43" t="s">
        <v>777</v>
      </c>
      <c r="F58" s="35" t="s">
        <v>830</v>
      </c>
      <c r="G58" s="35" t="s">
        <v>831</v>
      </c>
      <c r="H58" s="35" t="s">
        <v>832</v>
      </c>
      <c r="I58" s="36">
        <v>2000</v>
      </c>
      <c r="J58" s="27"/>
    </row>
    <row r="59" spans="1:10" ht="67.5" customHeight="1">
      <c r="A59" s="1"/>
      <c r="B59" s="17">
        <v>52</v>
      </c>
      <c r="C59" s="41">
        <v>43276</v>
      </c>
      <c r="D59" s="35" t="s">
        <v>701</v>
      </c>
      <c r="E59" s="43" t="s">
        <v>787</v>
      </c>
      <c r="F59" s="35" t="s">
        <v>833</v>
      </c>
      <c r="G59" s="35" t="s">
        <v>834</v>
      </c>
      <c r="H59" s="35" t="s">
        <v>835</v>
      </c>
      <c r="I59" s="36">
        <v>30208</v>
      </c>
      <c r="J59" s="27"/>
    </row>
    <row r="60" spans="1:10" ht="57.75" customHeight="1">
      <c r="A60" s="1"/>
      <c r="B60" s="17">
        <v>53</v>
      </c>
      <c r="C60" s="41">
        <v>43277</v>
      </c>
      <c r="D60" s="35" t="s">
        <v>701</v>
      </c>
      <c r="E60" s="43" t="s">
        <v>836</v>
      </c>
      <c r="F60" s="44" t="s">
        <v>837</v>
      </c>
      <c r="G60" s="35" t="s">
        <v>838</v>
      </c>
      <c r="H60" s="44" t="s">
        <v>839</v>
      </c>
      <c r="I60" s="36">
        <v>5606.28</v>
      </c>
      <c r="J60" s="27"/>
    </row>
    <row r="61" spans="1:10" ht="57.75" customHeight="1">
      <c r="A61" s="1"/>
      <c r="B61" s="17">
        <v>54</v>
      </c>
      <c r="C61" s="41">
        <v>43276</v>
      </c>
      <c r="D61" s="35" t="s">
        <v>701</v>
      </c>
      <c r="E61" s="43" t="s">
        <v>811</v>
      </c>
      <c r="F61" s="44" t="s">
        <v>840</v>
      </c>
      <c r="G61" s="35" t="s">
        <v>841</v>
      </c>
      <c r="H61" s="44" t="s">
        <v>842</v>
      </c>
      <c r="I61" s="36">
        <v>180</v>
      </c>
      <c r="J61" s="27"/>
    </row>
    <row r="62" spans="1:10" ht="57" customHeight="1">
      <c r="A62" s="1"/>
      <c r="B62" s="17">
        <v>55</v>
      </c>
      <c r="C62" s="41">
        <v>43279</v>
      </c>
      <c r="D62" s="35" t="s">
        <v>701</v>
      </c>
      <c r="E62" s="44" t="s">
        <v>843</v>
      </c>
      <c r="F62" s="44" t="s">
        <v>844</v>
      </c>
      <c r="G62" s="35" t="s">
        <v>845</v>
      </c>
      <c r="H62" s="35" t="s">
        <v>846</v>
      </c>
      <c r="I62" s="36">
        <v>2650</v>
      </c>
      <c r="J62" s="27"/>
    </row>
    <row r="63" spans="1:10" ht="57" customHeight="1">
      <c r="A63" s="1"/>
      <c r="B63" s="17">
        <v>56</v>
      </c>
      <c r="C63" s="41">
        <v>43277</v>
      </c>
      <c r="D63" s="35" t="s">
        <v>701</v>
      </c>
      <c r="E63" s="44" t="s">
        <v>755</v>
      </c>
      <c r="F63" s="35" t="s">
        <v>289</v>
      </c>
      <c r="G63" s="35" t="s">
        <v>847</v>
      </c>
      <c r="H63" s="35" t="s">
        <v>848</v>
      </c>
      <c r="I63" s="36">
        <v>533</v>
      </c>
      <c r="J63" s="27"/>
    </row>
    <row r="64" spans="1:10" ht="68.25" customHeight="1">
      <c r="A64" s="1"/>
      <c r="B64" s="17">
        <v>57</v>
      </c>
      <c r="C64" s="41">
        <v>43277</v>
      </c>
      <c r="D64" s="35" t="s">
        <v>701</v>
      </c>
      <c r="E64" s="44" t="s">
        <v>755</v>
      </c>
      <c r="F64" s="35" t="s">
        <v>289</v>
      </c>
      <c r="G64" s="35" t="s">
        <v>849</v>
      </c>
      <c r="H64" s="35" t="s">
        <v>850</v>
      </c>
      <c r="I64" s="36">
        <v>1382.5</v>
      </c>
      <c r="J64" s="27"/>
    </row>
    <row r="65" spans="2:10" ht="21">
      <c r="B65" s="134" t="s">
        <v>860</v>
      </c>
      <c r="C65" s="134"/>
      <c r="D65" s="134"/>
      <c r="E65" s="134"/>
      <c r="F65" s="134"/>
      <c r="G65" s="134"/>
      <c r="H65" s="134"/>
      <c r="I65" s="134"/>
      <c r="J65" s="134"/>
    </row>
    <row r="66" spans="2:10" ht="36">
      <c r="B66" s="19">
        <v>1</v>
      </c>
      <c r="C66" s="45">
        <v>43192</v>
      </c>
      <c r="D66" s="45" t="s">
        <v>701</v>
      </c>
      <c r="E66" s="35" t="s">
        <v>861</v>
      </c>
      <c r="F66" s="44" t="s">
        <v>862</v>
      </c>
      <c r="G66" s="46">
        <v>197040</v>
      </c>
      <c r="H66" s="44" t="s">
        <v>863</v>
      </c>
      <c r="I66" s="47">
        <v>29290.4</v>
      </c>
      <c r="J66" s="16"/>
    </row>
    <row r="67" spans="2:10" ht="36">
      <c r="B67" s="19">
        <v>2</v>
      </c>
      <c r="C67" s="45">
        <v>43193</v>
      </c>
      <c r="D67" s="45" t="s">
        <v>701</v>
      </c>
      <c r="E67" s="35" t="s">
        <v>864</v>
      </c>
      <c r="F67" s="44" t="s">
        <v>865</v>
      </c>
      <c r="G67" s="46">
        <v>189674</v>
      </c>
      <c r="H67" s="35" t="s">
        <v>866</v>
      </c>
      <c r="I67" s="47">
        <v>150098.08</v>
      </c>
      <c r="J67" s="16"/>
    </row>
    <row r="68" spans="2:10" ht="60">
      <c r="B68" s="19">
        <v>3</v>
      </c>
      <c r="C68" s="45">
        <v>43193</v>
      </c>
      <c r="D68" s="45" t="s">
        <v>701</v>
      </c>
      <c r="E68" s="35" t="s">
        <v>867</v>
      </c>
      <c r="F68" s="44" t="s">
        <v>868</v>
      </c>
      <c r="G68" s="46">
        <v>201213</v>
      </c>
      <c r="H68" s="44" t="s">
        <v>766</v>
      </c>
      <c r="I68" s="47">
        <v>4570</v>
      </c>
      <c r="J68" s="16"/>
    </row>
    <row r="69" spans="2:10" ht="24">
      <c r="B69" s="19">
        <v>4</v>
      </c>
      <c r="C69" s="48">
        <v>43193</v>
      </c>
      <c r="D69" s="48" t="s">
        <v>701</v>
      </c>
      <c r="E69" s="49" t="s">
        <v>774</v>
      </c>
      <c r="F69" s="49" t="s">
        <v>869</v>
      </c>
      <c r="G69" s="49" t="s">
        <v>45</v>
      </c>
      <c r="H69" s="49" t="s">
        <v>870</v>
      </c>
      <c r="I69" s="50">
        <v>8.02</v>
      </c>
      <c r="J69" s="51"/>
    </row>
    <row r="70" spans="2:10" ht="12.75">
      <c r="B70" s="19">
        <v>5</v>
      </c>
      <c r="C70" s="48">
        <v>43193</v>
      </c>
      <c r="D70" s="48" t="s">
        <v>701</v>
      </c>
      <c r="E70" s="49" t="s">
        <v>774</v>
      </c>
      <c r="F70" s="49" t="s">
        <v>83</v>
      </c>
      <c r="G70" s="49" t="s">
        <v>51</v>
      </c>
      <c r="H70" s="49" t="s">
        <v>737</v>
      </c>
      <c r="I70" s="50">
        <v>37.24</v>
      </c>
      <c r="J70" s="51"/>
    </row>
    <row r="71" spans="2:10" ht="24">
      <c r="B71" s="19">
        <v>6</v>
      </c>
      <c r="C71" s="48">
        <v>43193</v>
      </c>
      <c r="D71" s="48" t="s">
        <v>701</v>
      </c>
      <c r="E71" s="49" t="s">
        <v>774</v>
      </c>
      <c r="F71" s="49" t="s">
        <v>871</v>
      </c>
      <c r="G71" s="49" t="s">
        <v>59</v>
      </c>
      <c r="H71" s="49" t="s">
        <v>718</v>
      </c>
      <c r="I71" s="50">
        <v>617.73</v>
      </c>
      <c r="J71" s="51"/>
    </row>
    <row r="72" spans="2:10" ht="36">
      <c r="B72" s="19">
        <v>7</v>
      </c>
      <c r="C72" s="48">
        <v>43193</v>
      </c>
      <c r="D72" s="48" t="s">
        <v>701</v>
      </c>
      <c r="E72" s="49" t="s">
        <v>872</v>
      </c>
      <c r="F72" s="49" t="s">
        <v>14</v>
      </c>
      <c r="G72" s="49" t="s">
        <v>43</v>
      </c>
      <c r="H72" s="49" t="s">
        <v>873</v>
      </c>
      <c r="I72" s="50">
        <v>278</v>
      </c>
      <c r="J72" s="51"/>
    </row>
    <row r="73" spans="2:10" ht="60">
      <c r="B73" s="19">
        <v>8</v>
      </c>
      <c r="C73" s="52">
        <v>43193</v>
      </c>
      <c r="D73" s="48" t="s">
        <v>701</v>
      </c>
      <c r="E73" s="35" t="s">
        <v>874</v>
      </c>
      <c r="F73" s="53" t="s">
        <v>875</v>
      </c>
      <c r="G73" s="53" t="s">
        <v>586</v>
      </c>
      <c r="H73" s="53" t="s">
        <v>876</v>
      </c>
      <c r="I73" s="54">
        <v>96757.05</v>
      </c>
      <c r="J73" s="53"/>
    </row>
    <row r="74" spans="2:10" ht="48">
      <c r="B74" s="19">
        <v>9</v>
      </c>
      <c r="C74" s="45">
        <v>43194</v>
      </c>
      <c r="D74" s="45" t="s">
        <v>701</v>
      </c>
      <c r="E74" s="44" t="s">
        <v>877</v>
      </c>
      <c r="F74" s="44" t="s">
        <v>878</v>
      </c>
      <c r="G74" s="46">
        <v>199725</v>
      </c>
      <c r="H74" s="44" t="s">
        <v>879</v>
      </c>
      <c r="I74" s="47">
        <v>333000</v>
      </c>
      <c r="J74" s="16"/>
    </row>
    <row r="75" spans="2:10" ht="72">
      <c r="B75" s="19">
        <v>10</v>
      </c>
      <c r="C75" s="45">
        <v>43194</v>
      </c>
      <c r="D75" s="45" t="s">
        <v>701</v>
      </c>
      <c r="E75" s="35" t="s">
        <v>880</v>
      </c>
      <c r="F75" s="44" t="s">
        <v>881</v>
      </c>
      <c r="G75" s="46">
        <v>201835</v>
      </c>
      <c r="H75" s="44" t="s">
        <v>882</v>
      </c>
      <c r="I75" s="47">
        <v>7316</v>
      </c>
      <c r="J75" s="16"/>
    </row>
    <row r="76" spans="2:10" ht="48">
      <c r="B76" s="19">
        <v>11</v>
      </c>
      <c r="C76" s="45">
        <v>43194</v>
      </c>
      <c r="D76" s="45" t="s">
        <v>701</v>
      </c>
      <c r="E76" s="35" t="s">
        <v>864</v>
      </c>
      <c r="F76" s="44" t="s">
        <v>883</v>
      </c>
      <c r="G76" s="46">
        <v>201480</v>
      </c>
      <c r="H76" s="44" t="s">
        <v>884</v>
      </c>
      <c r="I76" s="47">
        <v>3962.65</v>
      </c>
      <c r="J76" s="16"/>
    </row>
    <row r="77" spans="2:10" ht="48">
      <c r="B77" s="19">
        <v>12</v>
      </c>
      <c r="C77" s="45">
        <v>43194</v>
      </c>
      <c r="D77" s="45" t="s">
        <v>701</v>
      </c>
      <c r="E77" s="44" t="s">
        <v>755</v>
      </c>
      <c r="F77" s="35" t="s">
        <v>885</v>
      </c>
      <c r="G77" s="46">
        <v>194243</v>
      </c>
      <c r="H77" s="35" t="s">
        <v>886</v>
      </c>
      <c r="I77" s="47">
        <v>158</v>
      </c>
      <c r="J77" s="16"/>
    </row>
    <row r="78" spans="2:10" ht="36">
      <c r="B78" s="19">
        <v>13</v>
      </c>
      <c r="C78" s="45">
        <v>43194</v>
      </c>
      <c r="D78" s="45" t="s">
        <v>701</v>
      </c>
      <c r="E78" s="44" t="s">
        <v>755</v>
      </c>
      <c r="F78" s="44" t="s">
        <v>887</v>
      </c>
      <c r="G78" s="46">
        <v>197261</v>
      </c>
      <c r="H78" s="44" t="s">
        <v>888</v>
      </c>
      <c r="I78" s="47">
        <v>533</v>
      </c>
      <c r="J78" s="16"/>
    </row>
    <row r="79" spans="2:10" ht="24">
      <c r="B79" s="19">
        <v>14</v>
      </c>
      <c r="C79" s="45">
        <v>43194</v>
      </c>
      <c r="D79" s="45" t="s">
        <v>701</v>
      </c>
      <c r="E79" s="44" t="s">
        <v>755</v>
      </c>
      <c r="F79" s="44" t="s">
        <v>887</v>
      </c>
      <c r="G79" s="46">
        <v>186645</v>
      </c>
      <c r="H79" s="44" t="s">
        <v>889</v>
      </c>
      <c r="I79" s="47">
        <v>1312</v>
      </c>
      <c r="J79" s="16"/>
    </row>
    <row r="80" spans="2:10" ht="24">
      <c r="B80" s="19">
        <v>15</v>
      </c>
      <c r="C80" s="48">
        <v>43194</v>
      </c>
      <c r="D80" s="48" t="s">
        <v>701</v>
      </c>
      <c r="E80" s="49" t="s">
        <v>890</v>
      </c>
      <c r="F80" s="49" t="s">
        <v>28</v>
      </c>
      <c r="G80" s="49" t="s">
        <v>36</v>
      </c>
      <c r="H80" s="49" t="s">
        <v>891</v>
      </c>
      <c r="I80" s="50">
        <v>875</v>
      </c>
      <c r="J80" s="51"/>
    </row>
    <row r="81" spans="2:10" ht="36">
      <c r="B81" s="19">
        <v>16</v>
      </c>
      <c r="C81" s="48">
        <v>43194</v>
      </c>
      <c r="D81" s="48" t="s">
        <v>701</v>
      </c>
      <c r="E81" s="49" t="s">
        <v>892</v>
      </c>
      <c r="F81" s="49" t="s">
        <v>81</v>
      </c>
      <c r="G81" s="49" t="s">
        <v>37</v>
      </c>
      <c r="H81" s="49" t="s">
        <v>893</v>
      </c>
      <c r="I81" s="55">
        <v>1283.2</v>
      </c>
      <c r="J81" s="51"/>
    </row>
    <row r="82" spans="2:10" ht="36">
      <c r="B82" s="19">
        <v>17</v>
      </c>
      <c r="C82" s="45">
        <v>43195</v>
      </c>
      <c r="D82" s="45" t="s">
        <v>701</v>
      </c>
      <c r="E82" s="35" t="s">
        <v>774</v>
      </c>
      <c r="F82" s="44" t="s">
        <v>894</v>
      </c>
      <c r="G82" s="46">
        <v>202678</v>
      </c>
      <c r="H82" s="44" t="s">
        <v>895</v>
      </c>
      <c r="I82" s="47">
        <v>30900</v>
      </c>
      <c r="J82" s="16"/>
    </row>
    <row r="83" spans="2:10" ht="36">
      <c r="B83" s="19">
        <v>18</v>
      </c>
      <c r="C83" s="45">
        <v>43195</v>
      </c>
      <c r="D83" s="45" t="s">
        <v>701</v>
      </c>
      <c r="E83" s="44" t="s">
        <v>755</v>
      </c>
      <c r="F83" s="44" t="s">
        <v>896</v>
      </c>
      <c r="G83" s="46">
        <v>202089</v>
      </c>
      <c r="H83" s="44" t="s">
        <v>897</v>
      </c>
      <c r="I83" s="47">
        <v>82680</v>
      </c>
      <c r="J83" s="16"/>
    </row>
    <row r="84" spans="2:10" ht="72">
      <c r="B84" s="19">
        <v>19</v>
      </c>
      <c r="C84" s="45">
        <v>43195</v>
      </c>
      <c r="D84" s="45" t="s">
        <v>701</v>
      </c>
      <c r="E84" s="35" t="s">
        <v>898</v>
      </c>
      <c r="F84" s="44" t="s">
        <v>32</v>
      </c>
      <c r="G84" s="46">
        <v>203329</v>
      </c>
      <c r="H84" s="44" t="s">
        <v>899</v>
      </c>
      <c r="I84" s="47">
        <v>1311.5</v>
      </c>
      <c r="J84" s="16"/>
    </row>
    <row r="85" spans="2:10" ht="24">
      <c r="B85" s="19">
        <v>20</v>
      </c>
      <c r="C85" s="45">
        <v>43195</v>
      </c>
      <c r="D85" s="45" t="s">
        <v>701</v>
      </c>
      <c r="E85" s="44" t="s">
        <v>755</v>
      </c>
      <c r="F85" s="53" t="s">
        <v>900</v>
      </c>
      <c r="G85" s="46">
        <v>198143</v>
      </c>
      <c r="H85" s="53" t="s">
        <v>901</v>
      </c>
      <c r="I85" s="47">
        <v>1780</v>
      </c>
      <c r="J85" s="16"/>
    </row>
    <row r="86" spans="2:10" ht="24">
      <c r="B86" s="19">
        <v>21</v>
      </c>
      <c r="C86" s="45">
        <v>43195</v>
      </c>
      <c r="D86" s="45" t="s">
        <v>701</v>
      </c>
      <c r="E86" s="44" t="s">
        <v>755</v>
      </c>
      <c r="F86" s="53" t="s">
        <v>900</v>
      </c>
      <c r="G86" s="46">
        <v>198143</v>
      </c>
      <c r="H86" s="53" t="s">
        <v>901</v>
      </c>
      <c r="I86" s="47">
        <v>550</v>
      </c>
      <c r="J86" s="16"/>
    </row>
    <row r="87" spans="2:10" ht="72">
      <c r="B87" s="19">
        <v>22</v>
      </c>
      <c r="C87" s="45">
        <v>43195</v>
      </c>
      <c r="D87" s="45" t="s">
        <v>701</v>
      </c>
      <c r="E87" s="35" t="s">
        <v>898</v>
      </c>
      <c r="F87" s="44" t="s">
        <v>32</v>
      </c>
      <c r="G87" s="46">
        <v>203329</v>
      </c>
      <c r="H87" s="44" t="s">
        <v>902</v>
      </c>
      <c r="I87" s="47">
        <v>6124.5</v>
      </c>
      <c r="J87" s="16"/>
    </row>
    <row r="88" spans="2:10" ht="24">
      <c r="B88" s="19">
        <v>23</v>
      </c>
      <c r="C88" s="45">
        <v>43195</v>
      </c>
      <c r="D88" s="45" t="s">
        <v>701</v>
      </c>
      <c r="E88" s="44" t="s">
        <v>755</v>
      </c>
      <c r="F88" s="53" t="s">
        <v>900</v>
      </c>
      <c r="G88" s="46">
        <v>198143</v>
      </c>
      <c r="H88" s="53" t="s">
        <v>901</v>
      </c>
      <c r="I88" s="47">
        <v>3830</v>
      </c>
      <c r="J88" s="16"/>
    </row>
    <row r="89" spans="2:10" ht="36">
      <c r="B89" s="19">
        <v>24</v>
      </c>
      <c r="C89" s="45">
        <v>43195</v>
      </c>
      <c r="D89" s="45" t="s">
        <v>701</v>
      </c>
      <c r="E89" s="35" t="s">
        <v>777</v>
      </c>
      <c r="F89" s="44" t="s">
        <v>778</v>
      </c>
      <c r="G89" s="46">
        <v>204250</v>
      </c>
      <c r="H89" s="44" t="s">
        <v>903</v>
      </c>
      <c r="I89" s="47">
        <v>7000</v>
      </c>
      <c r="J89" s="16"/>
    </row>
    <row r="90" spans="2:10" ht="24">
      <c r="B90" s="19">
        <v>25</v>
      </c>
      <c r="C90" s="45">
        <v>43195</v>
      </c>
      <c r="D90" s="45" t="s">
        <v>701</v>
      </c>
      <c r="E90" s="44" t="s">
        <v>755</v>
      </c>
      <c r="F90" s="44" t="s">
        <v>887</v>
      </c>
      <c r="G90" s="46">
        <v>186645</v>
      </c>
      <c r="H90" s="44" t="s">
        <v>889</v>
      </c>
      <c r="I90" s="47">
        <v>1312</v>
      </c>
      <c r="J90" s="16"/>
    </row>
    <row r="91" spans="2:10" ht="36">
      <c r="B91" s="19">
        <v>26</v>
      </c>
      <c r="C91" s="45">
        <v>43195</v>
      </c>
      <c r="D91" s="45" t="s">
        <v>701</v>
      </c>
      <c r="E91" s="44" t="s">
        <v>755</v>
      </c>
      <c r="F91" s="44" t="s">
        <v>887</v>
      </c>
      <c r="G91" s="46">
        <v>197261</v>
      </c>
      <c r="H91" s="44" t="s">
        <v>904</v>
      </c>
      <c r="I91" s="47">
        <v>533</v>
      </c>
      <c r="J91" s="16"/>
    </row>
    <row r="92" spans="2:10" ht="12.75">
      <c r="B92" s="19">
        <v>27</v>
      </c>
      <c r="C92" s="48">
        <v>43195</v>
      </c>
      <c r="D92" s="48" t="s">
        <v>701</v>
      </c>
      <c r="E92" s="49" t="s">
        <v>774</v>
      </c>
      <c r="F92" s="49" t="s">
        <v>905</v>
      </c>
      <c r="G92" s="49" t="s">
        <v>50</v>
      </c>
      <c r="H92" s="49" t="s">
        <v>681</v>
      </c>
      <c r="I92" s="50">
        <v>2222.29</v>
      </c>
      <c r="J92" s="51"/>
    </row>
    <row r="93" spans="2:10" ht="48">
      <c r="B93" s="19">
        <v>28</v>
      </c>
      <c r="C93" s="52">
        <v>43195</v>
      </c>
      <c r="D93" s="48" t="s">
        <v>701</v>
      </c>
      <c r="E93" s="35" t="s">
        <v>906</v>
      </c>
      <c r="F93" s="53" t="s">
        <v>907</v>
      </c>
      <c r="G93" s="53" t="s">
        <v>908</v>
      </c>
      <c r="H93" s="53" t="s">
        <v>909</v>
      </c>
      <c r="I93" s="54">
        <v>815602.03</v>
      </c>
      <c r="J93" s="53"/>
    </row>
    <row r="94" spans="2:10" ht="24">
      <c r="B94" s="19">
        <v>29</v>
      </c>
      <c r="C94" s="45">
        <v>43196</v>
      </c>
      <c r="D94" s="45" t="s">
        <v>701</v>
      </c>
      <c r="E94" s="44" t="s">
        <v>755</v>
      </c>
      <c r="F94" s="44" t="s">
        <v>910</v>
      </c>
      <c r="G94" s="46">
        <v>202041</v>
      </c>
      <c r="H94" s="35" t="s">
        <v>911</v>
      </c>
      <c r="I94" s="47">
        <v>19940.17</v>
      </c>
      <c r="J94" s="16"/>
    </row>
    <row r="95" spans="2:10" ht="36">
      <c r="B95" s="19">
        <v>30</v>
      </c>
      <c r="C95" s="45">
        <v>43196</v>
      </c>
      <c r="D95" s="45" t="s">
        <v>701</v>
      </c>
      <c r="E95" s="35" t="s">
        <v>872</v>
      </c>
      <c r="F95" s="44" t="s">
        <v>844</v>
      </c>
      <c r="G95" s="46">
        <v>199398</v>
      </c>
      <c r="H95" s="44" t="s">
        <v>912</v>
      </c>
      <c r="I95" s="47">
        <v>2650</v>
      </c>
      <c r="J95" s="16"/>
    </row>
    <row r="96" spans="2:10" ht="24">
      <c r="B96" s="19">
        <v>31</v>
      </c>
      <c r="C96" s="45">
        <v>43196</v>
      </c>
      <c r="D96" s="45" t="s">
        <v>701</v>
      </c>
      <c r="E96" s="44" t="s">
        <v>755</v>
      </c>
      <c r="F96" s="44" t="s">
        <v>913</v>
      </c>
      <c r="G96" s="46">
        <v>190687</v>
      </c>
      <c r="H96" s="44" t="s">
        <v>914</v>
      </c>
      <c r="I96" s="47">
        <v>26160</v>
      </c>
      <c r="J96" s="16"/>
    </row>
    <row r="97" spans="2:10" ht="36">
      <c r="B97" s="19">
        <v>32</v>
      </c>
      <c r="C97" s="45">
        <v>43196</v>
      </c>
      <c r="D97" s="45" t="s">
        <v>701</v>
      </c>
      <c r="E97" s="44" t="s">
        <v>915</v>
      </c>
      <c r="F97" s="44" t="s">
        <v>916</v>
      </c>
      <c r="G97" s="46">
        <v>190691</v>
      </c>
      <c r="H97" s="44" t="s">
        <v>917</v>
      </c>
      <c r="I97" s="56">
        <v>47941.63</v>
      </c>
      <c r="J97" s="16"/>
    </row>
    <row r="98" spans="2:10" ht="36">
      <c r="B98" s="19">
        <v>33</v>
      </c>
      <c r="C98" s="45">
        <v>43196</v>
      </c>
      <c r="D98" s="45" t="s">
        <v>701</v>
      </c>
      <c r="E98" s="44" t="s">
        <v>755</v>
      </c>
      <c r="F98" s="44" t="s">
        <v>918</v>
      </c>
      <c r="G98" s="46">
        <v>203001</v>
      </c>
      <c r="H98" s="44" t="s">
        <v>919</v>
      </c>
      <c r="I98" s="47">
        <v>1400</v>
      </c>
      <c r="J98" s="16"/>
    </row>
    <row r="99" spans="2:10" ht="36">
      <c r="B99" s="19">
        <v>34</v>
      </c>
      <c r="C99" s="45">
        <v>43196</v>
      </c>
      <c r="D99" s="45" t="s">
        <v>701</v>
      </c>
      <c r="E99" s="35" t="s">
        <v>872</v>
      </c>
      <c r="F99" s="44" t="s">
        <v>854</v>
      </c>
      <c r="G99" s="46">
        <v>196289</v>
      </c>
      <c r="H99" s="35" t="s">
        <v>920</v>
      </c>
      <c r="I99" s="47">
        <v>8157.73</v>
      </c>
      <c r="J99" s="16"/>
    </row>
    <row r="100" spans="2:10" ht="24">
      <c r="B100" s="19">
        <v>35</v>
      </c>
      <c r="C100" s="48">
        <v>43196</v>
      </c>
      <c r="D100" s="48" t="s">
        <v>701</v>
      </c>
      <c r="E100" s="49" t="s">
        <v>755</v>
      </c>
      <c r="F100" s="49" t="s">
        <v>921</v>
      </c>
      <c r="G100" s="57" t="s">
        <v>922</v>
      </c>
      <c r="H100" s="49" t="s">
        <v>923</v>
      </c>
      <c r="I100" s="50">
        <f>605.84+750.68+563.89+216.77</f>
        <v>2137.18</v>
      </c>
      <c r="J100" s="51"/>
    </row>
    <row r="101" spans="2:10" ht="24">
      <c r="B101" s="19">
        <v>36</v>
      </c>
      <c r="C101" s="48">
        <v>43196</v>
      </c>
      <c r="D101" s="48" t="s">
        <v>701</v>
      </c>
      <c r="E101" s="49" t="s">
        <v>755</v>
      </c>
      <c r="F101" s="49" t="s">
        <v>924</v>
      </c>
      <c r="G101" s="49" t="s">
        <v>925</v>
      </c>
      <c r="H101" s="49" t="s">
        <v>759</v>
      </c>
      <c r="I101" s="50">
        <v>232.12</v>
      </c>
      <c r="J101" s="51"/>
    </row>
    <row r="102" spans="2:10" ht="96">
      <c r="B102" s="19">
        <v>37</v>
      </c>
      <c r="C102" s="45">
        <v>43199</v>
      </c>
      <c r="D102" s="45" t="s">
        <v>701</v>
      </c>
      <c r="E102" s="35" t="s">
        <v>926</v>
      </c>
      <c r="F102" s="44" t="s">
        <v>16</v>
      </c>
      <c r="G102" s="46">
        <v>204941</v>
      </c>
      <c r="H102" s="44" t="s">
        <v>927</v>
      </c>
      <c r="I102" s="47">
        <v>9733.68</v>
      </c>
      <c r="J102" s="16"/>
    </row>
    <row r="103" spans="2:10" ht="36">
      <c r="B103" s="19">
        <v>38</v>
      </c>
      <c r="C103" s="45">
        <v>43199</v>
      </c>
      <c r="D103" s="45" t="s">
        <v>701</v>
      </c>
      <c r="E103" s="35" t="s">
        <v>872</v>
      </c>
      <c r="F103" s="44" t="s">
        <v>928</v>
      </c>
      <c r="G103" s="46">
        <v>198229</v>
      </c>
      <c r="H103" s="35" t="s">
        <v>929</v>
      </c>
      <c r="I103" s="47">
        <v>750</v>
      </c>
      <c r="J103" s="16"/>
    </row>
    <row r="104" spans="2:10" ht="24">
      <c r="B104" s="19">
        <v>39</v>
      </c>
      <c r="C104" s="45">
        <v>43199</v>
      </c>
      <c r="D104" s="45" t="s">
        <v>701</v>
      </c>
      <c r="E104" s="44" t="s">
        <v>755</v>
      </c>
      <c r="F104" s="53" t="s">
        <v>900</v>
      </c>
      <c r="G104" s="46">
        <v>198143</v>
      </c>
      <c r="H104" s="53" t="s">
        <v>901</v>
      </c>
      <c r="I104" s="47">
        <v>320</v>
      </c>
      <c r="J104" s="16"/>
    </row>
    <row r="105" spans="2:10" ht="36">
      <c r="B105" s="19">
        <v>40</v>
      </c>
      <c r="C105" s="45">
        <v>43199</v>
      </c>
      <c r="D105" s="45" t="s">
        <v>701</v>
      </c>
      <c r="E105" s="35" t="s">
        <v>864</v>
      </c>
      <c r="F105" s="44" t="s">
        <v>930</v>
      </c>
      <c r="G105" s="46">
        <v>199984</v>
      </c>
      <c r="H105" s="44" t="s">
        <v>931</v>
      </c>
      <c r="I105" s="47">
        <v>2763.89</v>
      </c>
      <c r="J105" s="16"/>
    </row>
    <row r="106" spans="2:10" ht="24">
      <c r="B106" s="19">
        <v>41</v>
      </c>
      <c r="C106" s="48">
        <v>43199</v>
      </c>
      <c r="D106" s="48" t="s">
        <v>701</v>
      </c>
      <c r="E106" s="49" t="s">
        <v>774</v>
      </c>
      <c r="F106" s="49" t="s">
        <v>26</v>
      </c>
      <c r="G106" s="49" t="s">
        <v>68</v>
      </c>
      <c r="H106" s="49" t="s">
        <v>932</v>
      </c>
      <c r="I106" s="50">
        <v>284.38</v>
      </c>
      <c r="J106" s="51"/>
    </row>
    <row r="107" spans="2:10" ht="24">
      <c r="B107" s="19">
        <v>42</v>
      </c>
      <c r="C107" s="48">
        <v>43199</v>
      </c>
      <c r="D107" s="48" t="s">
        <v>701</v>
      </c>
      <c r="E107" s="49" t="s">
        <v>774</v>
      </c>
      <c r="F107" s="49" t="s">
        <v>89</v>
      </c>
      <c r="G107" s="49" t="s">
        <v>61</v>
      </c>
      <c r="H107" s="49" t="s">
        <v>933</v>
      </c>
      <c r="I107" s="50">
        <v>112.34</v>
      </c>
      <c r="J107" s="51"/>
    </row>
    <row r="108" spans="2:10" ht="24">
      <c r="B108" s="19">
        <v>43</v>
      </c>
      <c r="C108" s="48">
        <v>43199</v>
      </c>
      <c r="D108" s="48" t="s">
        <v>701</v>
      </c>
      <c r="E108" s="49" t="s">
        <v>774</v>
      </c>
      <c r="F108" s="49" t="s">
        <v>89</v>
      </c>
      <c r="G108" s="49" t="s">
        <v>65</v>
      </c>
      <c r="H108" s="49" t="s">
        <v>934</v>
      </c>
      <c r="I108" s="50">
        <v>279.31</v>
      </c>
      <c r="J108" s="51"/>
    </row>
    <row r="109" spans="2:10" ht="24">
      <c r="B109" s="19">
        <v>44</v>
      </c>
      <c r="C109" s="48">
        <v>43199</v>
      </c>
      <c r="D109" s="48" t="s">
        <v>701</v>
      </c>
      <c r="E109" s="49" t="s">
        <v>774</v>
      </c>
      <c r="F109" s="49" t="s">
        <v>935</v>
      </c>
      <c r="G109" s="49" t="s">
        <v>46</v>
      </c>
      <c r="H109" s="49" t="s">
        <v>681</v>
      </c>
      <c r="I109" s="50">
        <v>1920.81</v>
      </c>
      <c r="J109" s="51"/>
    </row>
    <row r="110" spans="2:10" ht="24">
      <c r="B110" s="19">
        <v>45</v>
      </c>
      <c r="C110" s="48">
        <v>43199</v>
      </c>
      <c r="D110" s="48" t="s">
        <v>701</v>
      </c>
      <c r="E110" s="49" t="s">
        <v>774</v>
      </c>
      <c r="F110" s="49" t="s">
        <v>869</v>
      </c>
      <c r="G110" s="49" t="s">
        <v>66</v>
      </c>
      <c r="H110" s="49" t="s">
        <v>936</v>
      </c>
      <c r="I110" s="50">
        <v>535.48</v>
      </c>
      <c r="J110" s="51"/>
    </row>
    <row r="111" spans="2:10" ht="48">
      <c r="B111" s="19">
        <v>46</v>
      </c>
      <c r="C111" s="45">
        <v>43200</v>
      </c>
      <c r="D111" s="45" t="s">
        <v>701</v>
      </c>
      <c r="E111" s="35" t="s">
        <v>937</v>
      </c>
      <c r="F111" s="44" t="s">
        <v>816</v>
      </c>
      <c r="G111" s="46">
        <v>199498</v>
      </c>
      <c r="H111" s="44" t="s">
        <v>938</v>
      </c>
      <c r="I111" s="47">
        <v>413</v>
      </c>
      <c r="J111" s="16"/>
    </row>
    <row r="112" spans="2:10" ht="36">
      <c r="B112" s="19">
        <v>47</v>
      </c>
      <c r="C112" s="48">
        <v>43200</v>
      </c>
      <c r="D112" s="48" t="s">
        <v>701</v>
      </c>
      <c r="E112" s="49" t="s">
        <v>939</v>
      </c>
      <c r="F112" s="49" t="s">
        <v>90</v>
      </c>
      <c r="G112" s="49" t="s">
        <v>62</v>
      </c>
      <c r="H112" s="49" t="s">
        <v>940</v>
      </c>
      <c r="I112" s="50">
        <v>357.96</v>
      </c>
      <c r="J112" s="51"/>
    </row>
    <row r="113" spans="2:10" ht="12.75">
      <c r="B113" s="19">
        <v>48</v>
      </c>
      <c r="C113" s="48">
        <v>43200</v>
      </c>
      <c r="D113" s="48" t="s">
        <v>701</v>
      </c>
      <c r="E113" s="49" t="s">
        <v>774</v>
      </c>
      <c r="F113" s="49" t="s">
        <v>12</v>
      </c>
      <c r="G113" s="49" t="s">
        <v>53</v>
      </c>
      <c r="H113" s="49" t="s">
        <v>941</v>
      </c>
      <c r="I113" s="50">
        <v>223.02</v>
      </c>
      <c r="J113" s="51"/>
    </row>
    <row r="114" spans="2:10" ht="48">
      <c r="B114" s="19">
        <v>49</v>
      </c>
      <c r="C114" s="48">
        <v>43200</v>
      </c>
      <c r="D114" s="48" t="s">
        <v>701</v>
      </c>
      <c r="E114" s="49" t="s">
        <v>906</v>
      </c>
      <c r="F114" s="49" t="s">
        <v>942</v>
      </c>
      <c r="G114" s="49" t="s">
        <v>943</v>
      </c>
      <c r="H114" s="49" t="s">
        <v>944</v>
      </c>
      <c r="I114" s="50">
        <v>61600</v>
      </c>
      <c r="J114" s="51"/>
    </row>
    <row r="115" spans="2:10" ht="12.75">
      <c r="B115" s="19">
        <v>50</v>
      </c>
      <c r="C115" s="48">
        <v>43200</v>
      </c>
      <c r="D115" s="48" t="s">
        <v>701</v>
      </c>
      <c r="E115" s="49" t="s">
        <v>774</v>
      </c>
      <c r="F115" s="49" t="s">
        <v>25</v>
      </c>
      <c r="G115" s="49" t="s">
        <v>49</v>
      </c>
      <c r="H115" s="49" t="s">
        <v>737</v>
      </c>
      <c r="I115" s="50">
        <v>4328.48</v>
      </c>
      <c r="J115" s="51"/>
    </row>
    <row r="116" spans="2:10" ht="12.75">
      <c r="B116" s="19">
        <v>51</v>
      </c>
      <c r="C116" s="48">
        <v>43200</v>
      </c>
      <c r="D116" s="48" t="s">
        <v>701</v>
      </c>
      <c r="E116" s="49" t="s">
        <v>774</v>
      </c>
      <c r="F116" s="49" t="s">
        <v>945</v>
      </c>
      <c r="G116" s="49" t="s">
        <v>47</v>
      </c>
      <c r="H116" s="49" t="s">
        <v>737</v>
      </c>
      <c r="I116" s="50">
        <v>1939.04</v>
      </c>
      <c r="J116" s="51"/>
    </row>
    <row r="117" spans="2:10" ht="24">
      <c r="B117" s="19">
        <v>52</v>
      </c>
      <c r="C117" s="48">
        <v>43200</v>
      </c>
      <c r="D117" s="48" t="s">
        <v>701</v>
      </c>
      <c r="E117" s="49" t="s">
        <v>774</v>
      </c>
      <c r="F117" s="49" t="s">
        <v>946</v>
      </c>
      <c r="G117" s="49" t="s">
        <v>57</v>
      </c>
      <c r="H117" s="49" t="s">
        <v>947</v>
      </c>
      <c r="I117" s="50">
        <v>265.21</v>
      </c>
      <c r="J117" s="51"/>
    </row>
    <row r="118" spans="2:10" ht="24">
      <c r="B118" s="19">
        <v>53</v>
      </c>
      <c r="C118" s="48">
        <v>43200</v>
      </c>
      <c r="D118" s="48" t="s">
        <v>701</v>
      </c>
      <c r="E118" s="49" t="s">
        <v>774</v>
      </c>
      <c r="F118" s="58" t="s">
        <v>948</v>
      </c>
      <c r="G118" s="49" t="s">
        <v>55</v>
      </c>
      <c r="H118" s="58" t="s">
        <v>949</v>
      </c>
      <c r="I118" s="50">
        <v>330.16</v>
      </c>
      <c r="J118" s="51"/>
    </row>
    <row r="119" spans="2:10" ht="48">
      <c r="B119" s="19">
        <v>54</v>
      </c>
      <c r="C119" s="52">
        <v>43200</v>
      </c>
      <c r="D119" s="48" t="s">
        <v>701</v>
      </c>
      <c r="E119" s="35" t="s">
        <v>950</v>
      </c>
      <c r="F119" s="53" t="s">
        <v>951</v>
      </c>
      <c r="G119" s="53" t="s">
        <v>952</v>
      </c>
      <c r="H119" s="53" t="s">
        <v>953</v>
      </c>
      <c r="I119" s="54">
        <v>69278.51</v>
      </c>
      <c r="J119" s="53"/>
    </row>
    <row r="120" spans="2:10" ht="36">
      <c r="B120" s="19">
        <v>55</v>
      </c>
      <c r="C120" s="45">
        <v>43201</v>
      </c>
      <c r="D120" s="45" t="s">
        <v>701</v>
      </c>
      <c r="E120" s="35" t="s">
        <v>954</v>
      </c>
      <c r="F120" s="44" t="s">
        <v>955</v>
      </c>
      <c r="G120" s="46">
        <v>197080</v>
      </c>
      <c r="H120" s="44" t="s">
        <v>956</v>
      </c>
      <c r="I120" s="59">
        <v>12128.25</v>
      </c>
      <c r="J120" s="16"/>
    </row>
    <row r="121" spans="2:10" ht="36">
      <c r="B121" s="19">
        <v>56</v>
      </c>
      <c r="C121" s="45">
        <v>43201</v>
      </c>
      <c r="D121" s="45" t="s">
        <v>701</v>
      </c>
      <c r="E121" s="44" t="s">
        <v>755</v>
      </c>
      <c r="F121" s="45" t="s">
        <v>957</v>
      </c>
      <c r="G121" s="46">
        <v>194121</v>
      </c>
      <c r="H121" s="44" t="s">
        <v>958</v>
      </c>
      <c r="I121" s="47">
        <v>765.95</v>
      </c>
      <c r="J121" s="16"/>
    </row>
    <row r="122" spans="2:10" ht="42.75" customHeight="1">
      <c r="B122" s="19">
        <v>57</v>
      </c>
      <c r="C122" s="45">
        <v>43201</v>
      </c>
      <c r="D122" s="45" t="s">
        <v>701</v>
      </c>
      <c r="E122" s="35" t="s">
        <v>890</v>
      </c>
      <c r="F122" s="44" t="s">
        <v>959</v>
      </c>
      <c r="G122" s="46">
        <v>202425</v>
      </c>
      <c r="H122" s="44" t="s">
        <v>960</v>
      </c>
      <c r="I122" s="47">
        <v>8333.33</v>
      </c>
      <c r="J122" s="16"/>
    </row>
    <row r="123" spans="2:10" ht="36">
      <c r="B123" s="19">
        <v>58</v>
      </c>
      <c r="C123" s="45">
        <v>43201</v>
      </c>
      <c r="D123" s="45" t="s">
        <v>701</v>
      </c>
      <c r="E123" s="35" t="s">
        <v>864</v>
      </c>
      <c r="F123" s="44" t="s">
        <v>15</v>
      </c>
      <c r="G123" s="46">
        <v>186275</v>
      </c>
      <c r="H123" s="44" t="s">
        <v>961</v>
      </c>
      <c r="I123" s="47">
        <v>15482.82</v>
      </c>
      <c r="J123" s="16"/>
    </row>
    <row r="124" spans="2:10" ht="24">
      <c r="B124" s="19">
        <v>59</v>
      </c>
      <c r="C124" s="45">
        <v>43201</v>
      </c>
      <c r="D124" s="45" t="s">
        <v>701</v>
      </c>
      <c r="E124" s="35" t="s">
        <v>860</v>
      </c>
      <c r="F124" s="44" t="s">
        <v>102</v>
      </c>
      <c r="G124" s="46">
        <v>204644</v>
      </c>
      <c r="H124" s="44" t="s">
        <v>962</v>
      </c>
      <c r="I124" s="47">
        <v>2700</v>
      </c>
      <c r="J124" s="16"/>
    </row>
    <row r="125" spans="2:10" ht="36">
      <c r="B125" s="19">
        <v>60</v>
      </c>
      <c r="C125" s="45">
        <v>43201</v>
      </c>
      <c r="D125" s="45" t="s">
        <v>701</v>
      </c>
      <c r="E125" s="44" t="s">
        <v>963</v>
      </c>
      <c r="F125" s="44" t="s">
        <v>964</v>
      </c>
      <c r="G125" s="46">
        <v>193771</v>
      </c>
      <c r="H125" s="44" t="s">
        <v>965</v>
      </c>
      <c r="I125" s="47">
        <v>4366</v>
      </c>
      <c r="J125" s="16"/>
    </row>
    <row r="126" spans="2:10" ht="60">
      <c r="B126" s="19">
        <v>61</v>
      </c>
      <c r="C126" s="45">
        <v>43201</v>
      </c>
      <c r="D126" s="45" t="s">
        <v>701</v>
      </c>
      <c r="E126" s="35" t="s">
        <v>864</v>
      </c>
      <c r="F126" s="44" t="s">
        <v>966</v>
      </c>
      <c r="G126" s="46">
        <v>175678</v>
      </c>
      <c r="H126" s="44" t="s">
        <v>967</v>
      </c>
      <c r="I126" s="56">
        <v>539.24</v>
      </c>
      <c r="J126" s="16"/>
    </row>
    <row r="127" spans="2:10" ht="48">
      <c r="B127" s="19">
        <v>62</v>
      </c>
      <c r="C127" s="45">
        <v>43201</v>
      </c>
      <c r="D127" s="45" t="s">
        <v>701</v>
      </c>
      <c r="E127" s="35" t="s">
        <v>968</v>
      </c>
      <c r="F127" s="44" t="s">
        <v>969</v>
      </c>
      <c r="G127" s="46">
        <v>199566</v>
      </c>
      <c r="H127" s="44" t="s">
        <v>970</v>
      </c>
      <c r="I127" s="54">
        <v>6875</v>
      </c>
      <c r="J127" s="16"/>
    </row>
    <row r="128" spans="2:10" ht="72">
      <c r="B128" s="19">
        <v>63</v>
      </c>
      <c r="C128" s="45">
        <v>43201</v>
      </c>
      <c r="D128" s="45" t="s">
        <v>701</v>
      </c>
      <c r="E128" s="35" t="s">
        <v>971</v>
      </c>
      <c r="F128" s="44" t="s">
        <v>972</v>
      </c>
      <c r="G128" s="46">
        <v>175676</v>
      </c>
      <c r="H128" s="44" t="s">
        <v>973</v>
      </c>
      <c r="I128" s="56">
        <v>13131.54</v>
      </c>
      <c r="J128" s="16"/>
    </row>
    <row r="129" spans="2:10" ht="24">
      <c r="B129" s="19">
        <v>64</v>
      </c>
      <c r="C129" s="48">
        <v>43201</v>
      </c>
      <c r="D129" s="48" t="s">
        <v>701</v>
      </c>
      <c r="E129" s="49" t="s">
        <v>755</v>
      </c>
      <c r="F129" s="49" t="s">
        <v>924</v>
      </c>
      <c r="G129" s="49" t="s">
        <v>925</v>
      </c>
      <c r="H129" s="49" t="s">
        <v>759</v>
      </c>
      <c r="I129" s="50">
        <v>135.28</v>
      </c>
      <c r="J129" s="51"/>
    </row>
    <row r="130" spans="2:10" ht="12.75">
      <c r="B130" s="19">
        <v>65</v>
      </c>
      <c r="C130" s="48">
        <v>43201</v>
      </c>
      <c r="D130" s="48" t="s">
        <v>701</v>
      </c>
      <c r="E130" s="49" t="s">
        <v>774</v>
      </c>
      <c r="F130" s="49" t="s">
        <v>12</v>
      </c>
      <c r="G130" s="49" t="s">
        <v>54</v>
      </c>
      <c r="H130" s="49" t="s">
        <v>718</v>
      </c>
      <c r="I130" s="50">
        <v>487.46</v>
      </c>
      <c r="J130" s="51"/>
    </row>
    <row r="131" spans="2:10" ht="48">
      <c r="B131" s="19">
        <v>66</v>
      </c>
      <c r="C131" s="48">
        <v>43201</v>
      </c>
      <c r="D131" s="48" t="s">
        <v>701</v>
      </c>
      <c r="E131" s="49" t="s">
        <v>755</v>
      </c>
      <c r="F131" s="49" t="s">
        <v>974</v>
      </c>
      <c r="G131" s="49" t="s">
        <v>975</v>
      </c>
      <c r="H131" s="49" t="s">
        <v>976</v>
      </c>
      <c r="I131" s="50">
        <v>547.39</v>
      </c>
      <c r="J131" s="51"/>
    </row>
    <row r="132" spans="2:10" ht="36">
      <c r="B132" s="19">
        <v>67</v>
      </c>
      <c r="C132" s="48">
        <v>43201</v>
      </c>
      <c r="D132" s="48" t="s">
        <v>701</v>
      </c>
      <c r="E132" s="49" t="s">
        <v>774</v>
      </c>
      <c r="F132" s="49" t="s">
        <v>977</v>
      </c>
      <c r="G132" s="49" t="s">
        <v>56</v>
      </c>
      <c r="H132" s="49" t="s">
        <v>718</v>
      </c>
      <c r="I132" s="50">
        <v>478.84</v>
      </c>
      <c r="J132" s="51"/>
    </row>
    <row r="133" spans="2:10" ht="24">
      <c r="B133" s="19">
        <v>68</v>
      </c>
      <c r="C133" s="48">
        <v>43201</v>
      </c>
      <c r="D133" s="48" t="s">
        <v>701</v>
      </c>
      <c r="E133" s="49" t="s">
        <v>774</v>
      </c>
      <c r="F133" s="49" t="s">
        <v>978</v>
      </c>
      <c r="G133" s="49" t="s">
        <v>52</v>
      </c>
      <c r="H133" s="49" t="s">
        <v>96</v>
      </c>
      <c r="I133" s="50">
        <v>7.55</v>
      </c>
      <c r="J133" s="51"/>
    </row>
    <row r="134" spans="2:10" ht="60">
      <c r="B134" s="19">
        <v>69</v>
      </c>
      <c r="C134" s="45">
        <v>43202</v>
      </c>
      <c r="D134" s="45" t="s">
        <v>701</v>
      </c>
      <c r="E134" s="35" t="s">
        <v>867</v>
      </c>
      <c r="F134" s="44" t="s">
        <v>979</v>
      </c>
      <c r="G134" s="46">
        <v>203522</v>
      </c>
      <c r="H134" s="44" t="s">
        <v>980</v>
      </c>
      <c r="I134" s="47">
        <v>36502.23</v>
      </c>
      <c r="J134" s="51"/>
    </row>
    <row r="135" spans="2:10" ht="48">
      <c r="B135" s="19">
        <v>70</v>
      </c>
      <c r="C135" s="45">
        <v>43202</v>
      </c>
      <c r="D135" s="45" t="s">
        <v>701</v>
      </c>
      <c r="E135" s="35" t="s">
        <v>872</v>
      </c>
      <c r="F135" s="44" t="s">
        <v>981</v>
      </c>
      <c r="G135" s="46">
        <v>195910</v>
      </c>
      <c r="H135" s="44" t="s">
        <v>982</v>
      </c>
      <c r="I135" s="54">
        <v>6233.33</v>
      </c>
      <c r="J135" s="16"/>
    </row>
    <row r="136" spans="2:10" ht="60">
      <c r="B136" s="19">
        <v>71</v>
      </c>
      <c r="C136" s="48">
        <v>43202</v>
      </c>
      <c r="D136" s="48" t="s">
        <v>701</v>
      </c>
      <c r="E136" s="49" t="s">
        <v>898</v>
      </c>
      <c r="F136" s="49" t="s">
        <v>17</v>
      </c>
      <c r="G136" s="60">
        <v>203316</v>
      </c>
      <c r="H136" s="49" t="s">
        <v>983</v>
      </c>
      <c r="I136" s="61">
        <v>638</v>
      </c>
      <c r="J136" s="51"/>
    </row>
    <row r="137" spans="2:10" ht="48">
      <c r="B137" s="19">
        <v>72</v>
      </c>
      <c r="C137" s="45">
        <v>43202</v>
      </c>
      <c r="D137" s="45" t="s">
        <v>701</v>
      </c>
      <c r="E137" s="35" t="s">
        <v>984</v>
      </c>
      <c r="F137" s="44" t="s">
        <v>985</v>
      </c>
      <c r="G137" s="46">
        <v>204482</v>
      </c>
      <c r="H137" s="44" t="s">
        <v>986</v>
      </c>
      <c r="I137" s="54">
        <v>1200</v>
      </c>
      <c r="J137" s="16"/>
    </row>
    <row r="138" spans="2:10" ht="36">
      <c r="B138" s="19">
        <v>73</v>
      </c>
      <c r="C138" s="45">
        <v>43202</v>
      </c>
      <c r="D138" s="45" t="s">
        <v>701</v>
      </c>
      <c r="E138" s="35" t="s">
        <v>954</v>
      </c>
      <c r="F138" s="44" t="s">
        <v>987</v>
      </c>
      <c r="G138" s="46">
        <v>194086</v>
      </c>
      <c r="H138" s="44" t="s">
        <v>988</v>
      </c>
      <c r="I138" s="54">
        <v>8750.01</v>
      </c>
      <c r="J138" s="16"/>
    </row>
    <row r="139" spans="2:10" ht="24">
      <c r="B139" s="19">
        <v>74</v>
      </c>
      <c r="C139" s="48">
        <v>43202</v>
      </c>
      <c r="D139" s="48" t="s">
        <v>701</v>
      </c>
      <c r="E139" s="49" t="s">
        <v>755</v>
      </c>
      <c r="F139" s="49" t="s">
        <v>20</v>
      </c>
      <c r="G139" s="49" t="s">
        <v>34</v>
      </c>
      <c r="H139" s="49" t="s">
        <v>989</v>
      </c>
      <c r="I139" s="50">
        <v>18130</v>
      </c>
      <c r="J139" s="51"/>
    </row>
    <row r="140" spans="2:10" ht="60">
      <c r="B140" s="19">
        <v>75</v>
      </c>
      <c r="C140" s="48">
        <v>43202</v>
      </c>
      <c r="D140" s="48" t="s">
        <v>701</v>
      </c>
      <c r="E140" s="49" t="s">
        <v>906</v>
      </c>
      <c r="F140" s="49" t="s">
        <v>979</v>
      </c>
      <c r="G140" s="57" t="s">
        <v>97</v>
      </c>
      <c r="H140" s="49" t="s">
        <v>980</v>
      </c>
      <c r="I140" s="62">
        <v>36502.23</v>
      </c>
      <c r="J140" s="49"/>
    </row>
    <row r="141" spans="2:10" ht="48">
      <c r="B141" s="19">
        <v>76</v>
      </c>
      <c r="C141" s="45">
        <v>43206</v>
      </c>
      <c r="D141" s="45" t="s">
        <v>701</v>
      </c>
      <c r="E141" s="35" t="s">
        <v>990</v>
      </c>
      <c r="F141" s="44" t="s">
        <v>991</v>
      </c>
      <c r="G141" s="46">
        <v>195425</v>
      </c>
      <c r="H141" s="44" t="s">
        <v>992</v>
      </c>
      <c r="I141" s="56">
        <v>6175</v>
      </c>
      <c r="J141" s="16"/>
    </row>
    <row r="142" spans="2:10" ht="36">
      <c r="B142" s="19">
        <v>77</v>
      </c>
      <c r="C142" s="45">
        <v>43206</v>
      </c>
      <c r="D142" s="45" t="s">
        <v>701</v>
      </c>
      <c r="E142" s="35" t="s">
        <v>993</v>
      </c>
      <c r="F142" s="44" t="s">
        <v>994</v>
      </c>
      <c r="G142" s="46">
        <v>205084</v>
      </c>
      <c r="H142" s="44" t="s">
        <v>995</v>
      </c>
      <c r="I142" s="63">
        <v>3540</v>
      </c>
      <c r="J142" s="16"/>
    </row>
    <row r="143" spans="2:10" ht="36">
      <c r="B143" s="19">
        <v>78</v>
      </c>
      <c r="C143" s="45">
        <v>43206</v>
      </c>
      <c r="D143" s="45" t="s">
        <v>701</v>
      </c>
      <c r="E143" s="35" t="s">
        <v>990</v>
      </c>
      <c r="F143" s="44" t="s">
        <v>73</v>
      </c>
      <c r="G143" s="46">
        <v>192840</v>
      </c>
      <c r="H143" s="44" t="s">
        <v>996</v>
      </c>
      <c r="I143" s="56">
        <v>1500</v>
      </c>
      <c r="J143" s="16"/>
    </row>
    <row r="144" spans="2:10" ht="36">
      <c r="B144" s="19">
        <v>79</v>
      </c>
      <c r="C144" s="45">
        <v>43206</v>
      </c>
      <c r="D144" s="45" t="s">
        <v>701</v>
      </c>
      <c r="E144" s="35" t="s">
        <v>872</v>
      </c>
      <c r="F144" s="44" t="s">
        <v>928</v>
      </c>
      <c r="G144" s="46">
        <v>198229</v>
      </c>
      <c r="H144" s="35" t="s">
        <v>929</v>
      </c>
      <c r="I144" s="54">
        <v>1175</v>
      </c>
      <c r="J144" s="16"/>
    </row>
    <row r="145" spans="2:10" ht="33.75">
      <c r="B145" s="19">
        <v>80</v>
      </c>
      <c r="C145" s="48">
        <v>43206</v>
      </c>
      <c r="D145" s="48" t="s">
        <v>701</v>
      </c>
      <c r="E145" s="64" t="s">
        <v>997</v>
      </c>
      <c r="F145" s="49" t="s">
        <v>998</v>
      </c>
      <c r="G145" s="49" t="s">
        <v>35</v>
      </c>
      <c r="H145" s="49" t="s">
        <v>999</v>
      </c>
      <c r="I145" s="50">
        <v>972.7</v>
      </c>
      <c r="J145" s="51"/>
    </row>
    <row r="146" spans="2:10" ht="24">
      <c r="B146" s="19">
        <v>81</v>
      </c>
      <c r="C146" s="48">
        <v>43206</v>
      </c>
      <c r="D146" s="48" t="s">
        <v>701</v>
      </c>
      <c r="E146" s="49" t="s">
        <v>815</v>
      </c>
      <c r="F146" s="49" t="s">
        <v>935</v>
      </c>
      <c r="G146" s="49" t="s">
        <v>64</v>
      </c>
      <c r="H146" s="49" t="s">
        <v>1000</v>
      </c>
      <c r="I146" s="50">
        <v>1400.78</v>
      </c>
      <c r="J146" s="51"/>
    </row>
    <row r="147" spans="2:10" ht="24">
      <c r="B147" s="19">
        <v>82</v>
      </c>
      <c r="C147" s="48">
        <v>43206</v>
      </c>
      <c r="D147" s="48" t="s">
        <v>701</v>
      </c>
      <c r="E147" s="49" t="s">
        <v>774</v>
      </c>
      <c r="F147" s="49" t="s">
        <v>1001</v>
      </c>
      <c r="G147" s="49" t="s">
        <v>67</v>
      </c>
      <c r="H147" s="49" t="s">
        <v>1002</v>
      </c>
      <c r="I147" s="50">
        <v>278.48</v>
      </c>
      <c r="J147" s="51"/>
    </row>
    <row r="148" spans="2:10" ht="12.75">
      <c r="B148" s="19">
        <v>83</v>
      </c>
      <c r="C148" s="48">
        <v>43206</v>
      </c>
      <c r="D148" s="48" t="s">
        <v>701</v>
      </c>
      <c r="E148" s="49" t="s">
        <v>774</v>
      </c>
      <c r="F148" s="49" t="s">
        <v>1001</v>
      </c>
      <c r="G148" s="49" t="s">
        <v>60</v>
      </c>
      <c r="H148" s="49" t="s">
        <v>238</v>
      </c>
      <c r="I148" s="50">
        <v>48.14</v>
      </c>
      <c r="J148" s="51"/>
    </row>
    <row r="149" spans="2:10" ht="12.75">
      <c r="B149" s="19">
        <v>84</v>
      </c>
      <c r="C149" s="48">
        <v>43206</v>
      </c>
      <c r="D149" s="48" t="s">
        <v>701</v>
      </c>
      <c r="E149" s="49" t="s">
        <v>774</v>
      </c>
      <c r="F149" s="49" t="s">
        <v>1001</v>
      </c>
      <c r="G149" s="49" t="s">
        <v>48</v>
      </c>
      <c r="H149" s="49" t="s">
        <v>718</v>
      </c>
      <c r="I149" s="50">
        <v>2412.56</v>
      </c>
      <c r="J149" s="51"/>
    </row>
    <row r="150" spans="2:10" ht="48">
      <c r="B150" s="19">
        <v>85</v>
      </c>
      <c r="C150" s="45">
        <v>43207</v>
      </c>
      <c r="D150" s="45" t="s">
        <v>701</v>
      </c>
      <c r="E150" s="35" t="s">
        <v>1003</v>
      </c>
      <c r="F150" s="35" t="s">
        <v>13</v>
      </c>
      <c r="G150" s="46">
        <v>200161</v>
      </c>
      <c r="H150" s="44" t="s">
        <v>1004</v>
      </c>
      <c r="I150" s="54">
        <v>2250</v>
      </c>
      <c r="J150" s="16"/>
    </row>
    <row r="151" spans="2:10" ht="36">
      <c r="B151" s="19">
        <v>86</v>
      </c>
      <c r="C151" s="45">
        <v>43207</v>
      </c>
      <c r="D151" s="45" t="s">
        <v>701</v>
      </c>
      <c r="E151" s="35" t="s">
        <v>939</v>
      </c>
      <c r="F151" s="44" t="s">
        <v>1005</v>
      </c>
      <c r="G151" s="46">
        <v>202094</v>
      </c>
      <c r="H151" s="44" t="s">
        <v>1006</v>
      </c>
      <c r="I151" s="61">
        <v>9238.66</v>
      </c>
      <c r="J151" s="16"/>
    </row>
    <row r="152" spans="2:10" ht="36">
      <c r="B152" s="19">
        <v>87</v>
      </c>
      <c r="C152" s="45">
        <v>43207</v>
      </c>
      <c r="D152" s="45" t="s">
        <v>701</v>
      </c>
      <c r="E152" s="35" t="s">
        <v>954</v>
      </c>
      <c r="F152" s="44" t="s">
        <v>1007</v>
      </c>
      <c r="G152" s="46">
        <v>199700</v>
      </c>
      <c r="H152" s="35" t="s">
        <v>1008</v>
      </c>
      <c r="I152" s="47">
        <v>74000</v>
      </c>
      <c r="J152" s="16"/>
    </row>
    <row r="153" spans="2:10" ht="36">
      <c r="B153" s="19">
        <v>88</v>
      </c>
      <c r="C153" s="45">
        <v>43208</v>
      </c>
      <c r="D153" s="45" t="s">
        <v>701</v>
      </c>
      <c r="E153" s="35" t="s">
        <v>1009</v>
      </c>
      <c r="F153" s="44" t="s">
        <v>15</v>
      </c>
      <c r="G153" s="46" t="s">
        <v>1010</v>
      </c>
      <c r="H153" s="44" t="s">
        <v>33</v>
      </c>
      <c r="I153" s="54">
        <f>44.6+44.6</f>
        <v>89.2</v>
      </c>
      <c r="J153" s="16"/>
    </row>
    <row r="154" spans="2:10" ht="36">
      <c r="B154" s="19">
        <v>89</v>
      </c>
      <c r="C154" s="45">
        <v>43208</v>
      </c>
      <c r="D154" s="45" t="s">
        <v>701</v>
      </c>
      <c r="E154" s="35" t="s">
        <v>867</v>
      </c>
      <c r="F154" s="44" t="s">
        <v>868</v>
      </c>
      <c r="G154" s="46">
        <v>201213</v>
      </c>
      <c r="H154" s="44" t="s">
        <v>766</v>
      </c>
      <c r="I154" s="54">
        <v>4570</v>
      </c>
      <c r="J154" s="16"/>
    </row>
    <row r="155" spans="2:10" ht="36">
      <c r="B155" s="19">
        <v>90</v>
      </c>
      <c r="C155" s="45">
        <v>43208</v>
      </c>
      <c r="D155" s="45" t="s">
        <v>701</v>
      </c>
      <c r="E155" s="35" t="s">
        <v>864</v>
      </c>
      <c r="F155" s="65" t="s">
        <v>1011</v>
      </c>
      <c r="G155" s="46">
        <v>192775</v>
      </c>
      <c r="H155" s="35" t="s">
        <v>1012</v>
      </c>
      <c r="I155" s="56">
        <v>799</v>
      </c>
      <c r="J155" s="16"/>
    </row>
    <row r="156" spans="2:10" ht="36">
      <c r="B156" s="19">
        <v>91</v>
      </c>
      <c r="C156" s="45">
        <v>43208</v>
      </c>
      <c r="D156" s="45" t="s">
        <v>701</v>
      </c>
      <c r="E156" s="44" t="s">
        <v>1013</v>
      </c>
      <c r="F156" s="44" t="s">
        <v>1014</v>
      </c>
      <c r="G156" s="46">
        <v>201781</v>
      </c>
      <c r="H156" s="44" t="s">
        <v>1015</v>
      </c>
      <c r="I156" s="54">
        <v>73946.84</v>
      </c>
      <c r="J156" s="16"/>
    </row>
    <row r="157" spans="2:10" ht="12.75">
      <c r="B157" s="19">
        <v>92</v>
      </c>
      <c r="C157" s="45">
        <v>43208</v>
      </c>
      <c r="D157" s="45" t="s">
        <v>701</v>
      </c>
      <c r="E157" s="35" t="s">
        <v>1016</v>
      </c>
      <c r="F157" s="44" t="s">
        <v>1017</v>
      </c>
      <c r="G157" s="46">
        <v>204642</v>
      </c>
      <c r="H157" s="44" t="s">
        <v>1018</v>
      </c>
      <c r="I157" s="54">
        <v>5400</v>
      </c>
      <c r="J157" s="16"/>
    </row>
    <row r="158" spans="2:10" ht="36">
      <c r="B158" s="19">
        <v>93</v>
      </c>
      <c r="C158" s="45">
        <v>43208</v>
      </c>
      <c r="D158" s="45" t="s">
        <v>701</v>
      </c>
      <c r="E158" s="35" t="s">
        <v>811</v>
      </c>
      <c r="F158" s="44" t="s">
        <v>1019</v>
      </c>
      <c r="G158" s="46">
        <v>195011</v>
      </c>
      <c r="H158" s="35" t="s">
        <v>1020</v>
      </c>
      <c r="I158" s="54">
        <v>2598</v>
      </c>
      <c r="J158" s="16"/>
    </row>
    <row r="159" spans="2:10" ht="36">
      <c r="B159" s="19">
        <v>94</v>
      </c>
      <c r="C159" s="45">
        <v>43208</v>
      </c>
      <c r="D159" s="45" t="s">
        <v>701</v>
      </c>
      <c r="E159" s="35" t="s">
        <v>954</v>
      </c>
      <c r="F159" s="44" t="s">
        <v>1021</v>
      </c>
      <c r="G159" s="46">
        <v>205385</v>
      </c>
      <c r="H159" s="44" t="s">
        <v>1022</v>
      </c>
      <c r="I159" s="54">
        <v>28000</v>
      </c>
      <c r="J159" s="16"/>
    </row>
    <row r="160" spans="2:10" ht="36">
      <c r="B160" s="19">
        <v>95</v>
      </c>
      <c r="C160" s="48">
        <v>43208</v>
      </c>
      <c r="D160" s="48" t="s">
        <v>701</v>
      </c>
      <c r="E160" s="49" t="s">
        <v>744</v>
      </c>
      <c r="F160" s="49" t="s">
        <v>1023</v>
      </c>
      <c r="G160" s="49" t="s">
        <v>476</v>
      </c>
      <c r="H160" s="58" t="s">
        <v>1024</v>
      </c>
      <c r="I160" s="50">
        <v>7893.6</v>
      </c>
      <c r="J160" s="51"/>
    </row>
    <row r="161" spans="2:10" ht="24">
      <c r="B161" s="19">
        <v>96</v>
      </c>
      <c r="C161" s="48">
        <v>43208</v>
      </c>
      <c r="D161" s="48" t="s">
        <v>701</v>
      </c>
      <c r="E161" s="49" t="s">
        <v>755</v>
      </c>
      <c r="F161" s="49" t="s">
        <v>74</v>
      </c>
      <c r="G161" s="49" t="s">
        <v>475</v>
      </c>
      <c r="H161" s="49" t="s">
        <v>235</v>
      </c>
      <c r="I161" s="50">
        <v>15300</v>
      </c>
      <c r="J161" s="51"/>
    </row>
    <row r="162" spans="2:10" ht="24">
      <c r="B162" s="19">
        <v>97</v>
      </c>
      <c r="C162" s="48">
        <v>43208</v>
      </c>
      <c r="D162" s="48" t="s">
        <v>701</v>
      </c>
      <c r="E162" s="49" t="s">
        <v>755</v>
      </c>
      <c r="F162" s="49" t="s">
        <v>1025</v>
      </c>
      <c r="G162" s="49" t="s">
        <v>925</v>
      </c>
      <c r="H162" s="49" t="s">
        <v>759</v>
      </c>
      <c r="I162" s="50">
        <v>236.99</v>
      </c>
      <c r="J162" s="51"/>
    </row>
    <row r="163" spans="2:10" ht="24">
      <c r="B163" s="19">
        <v>98</v>
      </c>
      <c r="C163" s="48">
        <v>43208</v>
      </c>
      <c r="D163" s="48" t="s">
        <v>701</v>
      </c>
      <c r="E163" s="49" t="s">
        <v>755</v>
      </c>
      <c r="F163" s="49" t="s">
        <v>1025</v>
      </c>
      <c r="G163" s="49" t="s">
        <v>925</v>
      </c>
      <c r="H163" s="49" t="s">
        <v>759</v>
      </c>
      <c r="I163" s="50">
        <v>122.36</v>
      </c>
      <c r="J163" s="51"/>
    </row>
    <row r="164" spans="2:10" ht="84">
      <c r="B164" s="19">
        <v>99</v>
      </c>
      <c r="C164" s="48">
        <v>43208</v>
      </c>
      <c r="D164" s="48" t="s">
        <v>701</v>
      </c>
      <c r="E164" s="49" t="s">
        <v>1026</v>
      </c>
      <c r="F164" s="49" t="s">
        <v>1027</v>
      </c>
      <c r="G164" s="49" t="s">
        <v>477</v>
      </c>
      <c r="H164" s="49" t="s">
        <v>1028</v>
      </c>
      <c r="I164" s="50">
        <v>1773.54</v>
      </c>
      <c r="J164" s="51"/>
    </row>
    <row r="165" spans="2:10" ht="36">
      <c r="B165" s="19">
        <v>100</v>
      </c>
      <c r="C165" s="45">
        <v>43209</v>
      </c>
      <c r="D165" s="45" t="s">
        <v>701</v>
      </c>
      <c r="E165" s="44" t="s">
        <v>755</v>
      </c>
      <c r="F165" s="44" t="s">
        <v>1029</v>
      </c>
      <c r="G165" s="46">
        <v>197499</v>
      </c>
      <c r="H165" s="53" t="s">
        <v>1030</v>
      </c>
      <c r="I165" s="61">
        <v>20104.17</v>
      </c>
      <c r="J165" s="16"/>
    </row>
    <row r="166" spans="2:10" ht="36">
      <c r="B166" s="19">
        <v>101</v>
      </c>
      <c r="C166" s="45">
        <v>43209</v>
      </c>
      <c r="D166" s="45" t="s">
        <v>701</v>
      </c>
      <c r="E166" s="44" t="s">
        <v>755</v>
      </c>
      <c r="F166" s="44" t="s">
        <v>1031</v>
      </c>
      <c r="G166" s="46">
        <v>193151</v>
      </c>
      <c r="H166" s="44" t="s">
        <v>1032</v>
      </c>
      <c r="I166" s="54">
        <v>7291.67</v>
      </c>
      <c r="J166" s="16"/>
    </row>
    <row r="167" spans="2:10" ht="36">
      <c r="B167" s="19">
        <v>102</v>
      </c>
      <c r="C167" s="45">
        <v>43209</v>
      </c>
      <c r="D167" s="45" t="s">
        <v>701</v>
      </c>
      <c r="E167" s="35" t="s">
        <v>872</v>
      </c>
      <c r="F167" s="44" t="s">
        <v>928</v>
      </c>
      <c r="G167" s="46">
        <v>198229</v>
      </c>
      <c r="H167" s="44" t="s">
        <v>1033</v>
      </c>
      <c r="I167" s="54">
        <v>1252</v>
      </c>
      <c r="J167" s="16"/>
    </row>
    <row r="168" spans="2:10" ht="48">
      <c r="B168" s="19">
        <v>103</v>
      </c>
      <c r="C168" s="45">
        <v>43209</v>
      </c>
      <c r="D168" s="45" t="s">
        <v>701</v>
      </c>
      <c r="E168" s="35" t="s">
        <v>984</v>
      </c>
      <c r="F168" s="44" t="s">
        <v>1034</v>
      </c>
      <c r="G168" s="46">
        <v>201330</v>
      </c>
      <c r="H168" s="44" t="s">
        <v>1035</v>
      </c>
      <c r="I168" s="61">
        <v>2310</v>
      </c>
      <c r="J168" s="16"/>
    </row>
    <row r="169" spans="2:10" ht="36">
      <c r="B169" s="19">
        <v>104</v>
      </c>
      <c r="C169" s="45">
        <v>43209</v>
      </c>
      <c r="D169" s="45" t="s">
        <v>701</v>
      </c>
      <c r="E169" s="35" t="s">
        <v>864</v>
      </c>
      <c r="F169" s="44" t="s">
        <v>1036</v>
      </c>
      <c r="G169" s="46">
        <v>196968</v>
      </c>
      <c r="H169" s="44" t="s">
        <v>1037</v>
      </c>
      <c r="I169" s="54">
        <v>920.4</v>
      </c>
      <c r="J169" s="16"/>
    </row>
    <row r="170" spans="2:10" ht="48">
      <c r="B170" s="19">
        <v>105</v>
      </c>
      <c r="C170" s="45">
        <v>43209</v>
      </c>
      <c r="D170" s="45" t="s">
        <v>701</v>
      </c>
      <c r="E170" s="35" t="s">
        <v>864</v>
      </c>
      <c r="F170" s="44" t="s">
        <v>883</v>
      </c>
      <c r="G170" s="46">
        <v>201480</v>
      </c>
      <c r="H170" s="44" t="s">
        <v>884</v>
      </c>
      <c r="I170" s="61">
        <v>3962.65</v>
      </c>
      <c r="J170" s="16"/>
    </row>
    <row r="171" spans="2:10" ht="36">
      <c r="B171" s="19">
        <v>106</v>
      </c>
      <c r="C171" s="45">
        <v>43210</v>
      </c>
      <c r="D171" s="45" t="s">
        <v>701</v>
      </c>
      <c r="E171" s="35" t="s">
        <v>872</v>
      </c>
      <c r="F171" s="44" t="s">
        <v>1038</v>
      </c>
      <c r="G171" s="46">
        <v>204943</v>
      </c>
      <c r="H171" s="44" t="s">
        <v>1039</v>
      </c>
      <c r="I171" s="54">
        <v>900</v>
      </c>
      <c r="J171" s="16"/>
    </row>
    <row r="172" spans="2:10" ht="36">
      <c r="B172" s="19">
        <v>107</v>
      </c>
      <c r="C172" s="45">
        <v>43213</v>
      </c>
      <c r="D172" s="45" t="s">
        <v>701</v>
      </c>
      <c r="E172" s="35" t="s">
        <v>777</v>
      </c>
      <c r="F172" s="35" t="s">
        <v>1040</v>
      </c>
      <c r="G172" s="46">
        <v>203985</v>
      </c>
      <c r="H172" s="44" t="s">
        <v>1041</v>
      </c>
      <c r="I172" s="47">
        <v>7750</v>
      </c>
      <c r="J172" s="16"/>
    </row>
    <row r="173" spans="2:10" ht="72">
      <c r="B173" s="19">
        <v>108</v>
      </c>
      <c r="C173" s="45">
        <v>43213</v>
      </c>
      <c r="D173" s="45" t="s">
        <v>701</v>
      </c>
      <c r="E173" s="35" t="s">
        <v>926</v>
      </c>
      <c r="F173" s="44" t="s">
        <v>16</v>
      </c>
      <c r="G173" s="46">
        <v>204941</v>
      </c>
      <c r="H173" s="44" t="s">
        <v>927</v>
      </c>
      <c r="I173" s="54">
        <v>9733.88</v>
      </c>
      <c r="J173" s="16"/>
    </row>
    <row r="174" spans="2:10" ht="36">
      <c r="B174" s="19">
        <v>109</v>
      </c>
      <c r="C174" s="45">
        <v>43213</v>
      </c>
      <c r="D174" s="45" t="s">
        <v>701</v>
      </c>
      <c r="E174" s="35" t="s">
        <v>864</v>
      </c>
      <c r="F174" s="44" t="s">
        <v>15</v>
      </c>
      <c r="G174" s="46">
        <v>198820</v>
      </c>
      <c r="H174" s="44" t="s">
        <v>1042</v>
      </c>
      <c r="I174" s="54">
        <v>11944.44</v>
      </c>
      <c r="J174" s="16"/>
    </row>
    <row r="175" spans="2:10" ht="24">
      <c r="B175" s="19">
        <v>110</v>
      </c>
      <c r="C175" s="45">
        <v>43213</v>
      </c>
      <c r="D175" s="45" t="s">
        <v>701</v>
      </c>
      <c r="E175" s="44" t="s">
        <v>755</v>
      </c>
      <c r="F175" s="53" t="s">
        <v>900</v>
      </c>
      <c r="G175" s="46">
        <v>198143</v>
      </c>
      <c r="H175" s="53" t="s">
        <v>901</v>
      </c>
      <c r="I175" s="54">
        <v>3910</v>
      </c>
      <c r="J175" s="16"/>
    </row>
    <row r="176" spans="2:10" ht="24">
      <c r="B176" s="19">
        <v>111</v>
      </c>
      <c r="C176" s="45">
        <v>43213</v>
      </c>
      <c r="D176" s="45" t="s">
        <v>701</v>
      </c>
      <c r="E176" s="44" t="s">
        <v>755</v>
      </c>
      <c r="F176" s="53" t="s">
        <v>900</v>
      </c>
      <c r="G176" s="46">
        <v>198143</v>
      </c>
      <c r="H176" s="53" t="s">
        <v>901</v>
      </c>
      <c r="I176" s="54">
        <v>11030</v>
      </c>
      <c r="J176" s="16"/>
    </row>
    <row r="177" spans="2:10" ht="72">
      <c r="B177" s="19">
        <v>112</v>
      </c>
      <c r="C177" s="45">
        <v>43213</v>
      </c>
      <c r="D177" s="45" t="s">
        <v>701</v>
      </c>
      <c r="E177" s="35" t="s">
        <v>898</v>
      </c>
      <c r="F177" s="44" t="s">
        <v>32</v>
      </c>
      <c r="G177" s="46">
        <v>203329</v>
      </c>
      <c r="H177" s="44" t="s">
        <v>1043</v>
      </c>
      <c r="I177" s="54">
        <v>9389.5</v>
      </c>
      <c r="J177" s="16"/>
    </row>
    <row r="178" spans="2:10" ht="48">
      <c r="B178" s="19">
        <v>113</v>
      </c>
      <c r="C178" s="45">
        <v>43213</v>
      </c>
      <c r="D178" s="45" t="s">
        <v>701</v>
      </c>
      <c r="E178" s="35" t="s">
        <v>1044</v>
      </c>
      <c r="F178" s="44" t="s">
        <v>837</v>
      </c>
      <c r="G178" s="46">
        <v>203871</v>
      </c>
      <c r="H178" s="44" t="s">
        <v>839</v>
      </c>
      <c r="I178" s="54">
        <v>3804.74</v>
      </c>
      <c r="J178" s="16"/>
    </row>
    <row r="179" spans="2:10" ht="36">
      <c r="B179" s="19">
        <v>114</v>
      </c>
      <c r="C179" s="45">
        <v>43213</v>
      </c>
      <c r="D179" s="45" t="s">
        <v>701</v>
      </c>
      <c r="E179" s="35" t="s">
        <v>864</v>
      </c>
      <c r="F179" s="44" t="s">
        <v>1011</v>
      </c>
      <c r="G179" s="46">
        <v>192769</v>
      </c>
      <c r="H179" s="66" t="s">
        <v>1045</v>
      </c>
      <c r="I179" s="67">
        <v>15671.01</v>
      </c>
      <c r="J179" s="16"/>
    </row>
    <row r="180" spans="2:10" ht="60">
      <c r="B180" s="19">
        <v>115</v>
      </c>
      <c r="C180" s="45">
        <v>43213</v>
      </c>
      <c r="D180" s="45" t="s">
        <v>701</v>
      </c>
      <c r="E180" s="35" t="s">
        <v>867</v>
      </c>
      <c r="F180" s="44" t="s">
        <v>1046</v>
      </c>
      <c r="G180" s="46">
        <v>177840</v>
      </c>
      <c r="H180" s="44" t="s">
        <v>1047</v>
      </c>
      <c r="I180" s="54">
        <v>2354.1</v>
      </c>
      <c r="J180" s="16"/>
    </row>
    <row r="181" spans="2:10" ht="36">
      <c r="B181" s="19">
        <v>116</v>
      </c>
      <c r="C181" s="45">
        <v>43213</v>
      </c>
      <c r="D181" s="45" t="s">
        <v>701</v>
      </c>
      <c r="E181" s="44" t="s">
        <v>963</v>
      </c>
      <c r="F181" s="44" t="s">
        <v>964</v>
      </c>
      <c r="G181" s="46">
        <v>193771</v>
      </c>
      <c r="H181" s="44" t="s">
        <v>1048</v>
      </c>
      <c r="I181" s="54">
        <v>27022</v>
      </c>
      <c r="J181" s="16"/>
    </row>
    <row r="182" spans="2:10" ht="36">
      <c r="B182" s="19">
        <v>117</v>
      </c>
      <c r="C182" s="45">
        <v>43213</v>
      </c>
      <c r="D182" s="45" t="s">
        <v>701</v>
      </c>
      <c r="E182" s="35" t="s">
        <v>864</v>
      </c>
      <c r="F182" s="44" t="s">
        <v>1036</v>
      </c>
      <c r="G182" s="46">
        <v>196968</v>
      </c>
      <c r="H182" s="44" t="s">
        <v>1037</v>
      </c>
      <c r="I182" s="54">
        <v>920.4</v>
      </c>
      <c r="J182" s="16"/>
    </row>
    <row r="183" spans="2:10" ht="48">
      <c r="B183" s="19">
        <v>118</v>
      </c>
      <c r="C183" s="45">
        <v>43213</v>
      </c>
      <c r="D183" s="45" t="s">
        <v>701</v>
      </c>
      <c r="E183" s="35" t="s">
        <v>815</v>
      </c>
      <c r="F183" s="44" t="s">
        <v>816</v>
      </c>
      <c r="G183" s="46">
        <v>199498</v>
      </c>
      <c r="H183" s="44" t="s">
        <v>938</v>
      </c>
      <c r="I183" s="54">
        <v>413</v>
      </c>
      <c r="J183" s="16"/>
    </row>
    <row r="184" spans="2:10" ht="24">
      <c r="B184" s="19">
        <v>119</v>
      </c>
      <c r="C184" s="45">
        <v>43213</v>
      </c>
      <c r="D184" s="45" t="s">
        <v>701</v>
      </c>
      <c r="E184" s="44" t="s">
        <v>755</v>
      </c>
      <c r="F184" s="44" t="s">
        <v>918</v>
      </c>
      <c r="G184" s="46">
        <v>203001</v>
      </c>
      <c r="H184" s="44" t="s">
        <v>786</v>
      </c>
      <c r="I184" s="54">
        <v>1400</v>
      </c>
      <c r="J184" s="16"/>
    </row>
    <row r="185" spans="2:10" ht="36">
      <c r="B185" s="19">
        <v>120</v>
      </c>
      <c r="C185" s="45">
        <v>43213</v>
      </c>
      <c r="D185" s="45" t="s">
        <v>701</v>
      </c>
      <c r="E185" s="35" t="s">
        <v>872</v>
      </c>
      <c r="F185" s="44" t="s">
        <v>1049</v>
      </c>
      <c r="G185" s="46">
        <v>196651</v>
      </c>
      <c r="H185" s="44" t="s">
        <v>1050</v>
      </c>
      <c r="I185" s="54">
        <f>280+400+280+280+280+280+280+310</f>
        <v>2390</v>
      </c>
      <c r="J185" s="16"/>
    </row>
    <row r="186" spans="2:10" ht="24">
      <c r="B186" s="19">
        <v>121</v>
      </c>
      <c r="C186" s="48">
        <v>43213</v>
      </c>
      <c r="D186" s="48" t="s">
        <v>701</v>
      </c>
      <c r="E186" s="49" t="s">
        <v>1051</v>
      </c>
      <c r="F186" s="49" t="s">
        <v>14</v>
      </c>
      <c r="G186" s="49" t="s">
        <v>44</v>
      </c>
      <c r="H186" s="49" t="s">
        <v>1052</v>
      </c>
      <c r="I186" s="50">
        <v>278</v>
      </c>
      <c r="J186" s="51"/>
    </row>
    <row r="187" spans="2:10" ht="24">
      <c r="B187" s="19">
        <v>122</v>
      </c>
      <c r="C187" s="48">
        <v>43213</v>
      </c>
      <c r="D187" s="48" t="s">
        <v>701</v>
      </c>
      <c r="E187" s="49" t="s">
        <v>815</v>
      </c>
      <c r="F187" s="49" t="s">
        <v>90</v>
      </c>
      <c r="G187" s="49" t="s">
        <v>63</v>
      </c>
      <c r="H187" s="49" t="s">
        <v>1053</v>
      </c>
      <c r="I187" s="50">
        <v>1193.22</v>
      </c>
      <c r="J187" s="51"/>
    </row>
    <row r="188" spans="2:10" ht="36">
      <c r="B188" s="19">
        <v>123</v>
      </c>
      <c r="C188" s="45">
        <v>43215</v>
      </c>
      <c r="D188" s="45" t="s">
        <v>701</v>
      </c>
      <c r="E188" s="35" t="s">
        <v>954</v>
      </c>
      <c r="F188" s="44" t="s">
        <v>987</v>
      </c>
      <c r="G188" s="46">
        <v>194086</v>
      </c>
      <c r="H188" s="44" t="s">
        <v>1054</v>
      </c>
      <c r="I188" s="54">
        <v>8750</v>
      </c>
      <c r="J188" s="16"/>
    </row>
    <row r="189" spans="2:10" ht="60">
      <c r="B189" s="19">
        <v>124</v>
      </c>
      <c r="C189" s="45">
        <v>43215</v>
      </c>
      <c r="D189" s="45" t="s">
        <v>701</v>
      </c>
      <c r="E189" s="35" t="s">
        <v>867</v>
      </c>
      <c r="F189" s="44" t="s">
        <v>1055</v>
      </c>
      <c r="G189" s="46">
        <v>205590</v>
      </c>
      <c r="H189" s="44" t="s">
        <v>1056</v>
      </c>
      <c r="I189" s="54">
        <v>123551.62</v>
      </c>
      <c r="J189" s="16"/>
    </row>
    <row r="190" spans="2:10" ht="96">
      <c r="B190" s="19">
        <v>125</v>
      </c>
      <c r="C190" s="52">
        <v>43215</v>
      </c>
      <c r="D190" s="48" t="s">
        <v>701</v>
      </c>
      <c r="E190" s="35" t="s">
        <v>1057</v>
      </c>
      <c r="F190" s="35" t="s">
        <v>875</v>
      </c>
      <c r="G190" s="53" t="s">
        <v>586</v>
      </c>
      <c r="H190" s="53" t="s">
        <v>1058</v>
      </c>
      <c r="I190" s="54">
        <v>193514.1</v>
      </c>
      <c r="J190" s="35"/>
    </row>
    <row r="191" spans="2:10" ht="24">
      <c r="B191" s="19">
        <v>126</v>
      </c>
      <c r="C191" s="45">
        <v>43216</v>
      </c>
      <c r="D191" s="45" t="s">
        <v>701</v>
      </c>
      <c r="E191" s="35" t="s">
        <v>861</v>
      </c>
      <c r="F191" s="44" t="s">
        <v>1059</v>
      </c>
      <c r="G191" s="46">
        <v>204028</v>
      </c>
      <c r="H191" s="53" t="s">
        <v>1060</v>
      </c>
      <c r="I191" s="54">
        <v>66666.66</v>
      </c>
      <c r="J191" s="16"/>
    </row>
    <row r="192" spans="2:10" ht="36">
      <c r="B192" s="19">
        <v>127</v>
      </c>
      <c r="C192" s="45">
        <v>43216</v>
      </c>
      <c r="D192" s="45" t="s">
        <v>701</v>
      </c>
      <c r="E192" s="35" t="s">
        <v>872</v>
      </c>
      <c r="F192" s="53" t="s">
        <v>1061</v>
      </c>
      <c r="G192" s="46">
        <v>198801</v>
      </c>
      <c r="H192" s="53" t="s">
        <v>1062</v>
      </c>
      <c r="I192" s="54">
        <v>26908.79</v>
      </c>
      <c r="J192" s="16"/>
    </row>
    <row r="193" spans="2:10" ht="60">
      <c r="B193" s="19">
        <v>128</v>
      </c>
      <c r="C193" s="45">
        <v>43216</v>
      </c>
      <c r="D193" s="45" t="s">
        <v>701</v>
      </c>
      <c r="E193" s="35" t="s">
        <v>1063</v>
      </c>
      <c r="F193" s="44" t="s">
        <v>1064</v>
      </c>
      <c r="G193" s="46">
        <v>205373</v>
      </c>
      <c r="H193" s="53" t="s">
        <v>1065</v>
      </c>
      <c r="I193" s="54">
        <v>8000</v>
      </c>
      <c r="J193" s="16"/>
    </row>
    <row r="194" spans="2:10" ht="36">
      <c r="B194" s="19">
        <v>129</v>
      </c>
      <c r="C194" s="45">
        <v>43216</v>
      </c>
      <c r="D194" s="45" t="s">
        <v>701</v>
      </c>
      <c r="E194" s="35" t="s">
        <v>811</v>
      </c>
      <c r="F194" s="44" t="s">
        <v>21</v>
      </c>
      <c r="G194" s="46">
        <v>195108</v>
      </c>
      <c r="H194" s="44" t="s">
        <v>1066</v>
      </c>
      <c r="I194" s="54">
        <v>210</v>
      </c>
      <c r="J194" s="16"/>
    </row>
    <row r="195" spans="2:10" ht="36">
      <c r="B195" s="19">
        <v>130</v>
      </c>
      <c r="C195" s="45">
        <v>43216</v>
      </c>
      <c r="D195" s="45" t="s">
        <v>701</v>
      </c>
      <c r="E195" s="35" t="s">
        <v>872</v>
      </c>
      <c r="F195" s="44" t="s">
        <v>21</v>
      </c>
      <c r="G195" s="46">
        <v>205037</v>
      </c>
      <c r="H195" s="44" t="s">
        <v>1067</v>
      </c>
      <c r="I195" s="54">
        <v>925</v>
      </c>
      <c r="J195" s="16"/>
    </row>
    <row r="196" spans="2:10" ht="48">
      <c r="B196" s="19">
        <v>131</v>
      </c>
      <c r="C196" s="45">
        <v>43217</v>
      </c>
      <c r="D196" s="45" t="s">
        <v>701</v>
      </c>
      <c r="E196" s="44" t="s">
        <v>755</v>
      </c>
      <c r="F196" s="53" t="s">
        <v>1068</v>
      </c>
      <c r="G196" s="46">
        <v>194003</v>
      </c>
      <c r="H196" s="44" t="s">
        <v>1069</v>
      </c>
      <c r="I196" s="54">
        <v>82416.67</v>
      </c>
      <c r="J196" s="16"/>
    </row>
    <row r="197" spans="2:10" ht="24">
      <c r="B197" s="19">
        <v>132</v>
      </c>
      <c r="C197" s="45">
        <v>43217</v>
      </c>
      <c r="D197" s="45" t="s">
        <v>701</v>
      </c>
      <c r="E197" s="35" t="s">
        <v>774</v>
      </c>
      <c r="F197" s="44" t="s">
        <v>1070</v>
      </c>
      <c r="G197" s="46">
        <v>198986</v>
      </c>
      <c r="H197" s="44" t="s">
        <v>1071</v>
      </c>
      <c r="I197" s="54">
        <v>914.81</v>
      </c>
      <c r="J197" s="16"/>
    </row>
    <row r="198" spans="2:10" ht="36">
      <c r="B198" s="19">
        <v>133</v>
      </c>
      <c r="C198" s="48">
        <v>43217</v>
      </c>
      <c r="D198" s="48" t="s">
        <v>701</v>
      </c>
      <c r="E198" s="49" t="s">
        <v>1072</v>
      </c>
      <c r="F198" s="49" t="s">
        <v>121</v>
      </c>
      <c r="G198" s="49" t="s">
        <v>1073</v>
      </c>
      <c r="H198" s="49" t="s">
        <v>1074</v>
      </c>
      <c r="I198" s="50">
        <v>990</v>
      </c>
      <c r="J198" s="51"/>
    </row>
    <row r="199" spans="2:10" ht="36">
      <c r="B199" s="19">
        <v>134</v>
      </c>
      <c r="C199" s="45">
        <v>43220</v>
      </c>
      <c r="D199" s="45" t="s">
        <v>701</v>
      </c>
      <c r="E199" s="35" t="s">
        <v>867</v>
      </c>
      <c r="F199" s="44" t="s">
        <v>907</v>
      </c>
      <c r="G199" s="46">
        <v>200358</v>
      </c>
      <c r="H199" s="44" t="s">
        <v>1075</v>
      </c>
      <c r="I199" s="54">
        <v>815602.03</v>
      </c>
      <c r="J199" s="16"/>
    </row>
    <row r="200" spans="2:10" ht="24">
      <c r="B200" s="19">
        <v>135</v>
      </c>
      <c r="C200" s="45">
        <v>43220</v>
      </c>
      <c r="D200" s="45" t="s">
        <v>701</v>
      </c>
      <c r="E200" s="44" t="s">
        <v>755</v>
      </c>
      <c r="F200" s="44" t="s">
        <v>1076</v>
      </c>
      <c r="G200" s="46">
        <v>198770</v>
      </c>
      <c r="H200" s="44" t="s">
        <v>1077</v>
      </c>
      <c r="I200" s="54">
        <f>520.01+520.01</f>
        <v>1040.02</v>
      </c>
      <c r="J200" s="16"/>
    </row>
    <row r="201" spans="2:10" ht="36">
      <c r="B201" s="19">
        <v>136</v>
      </c>
      <c r="C201" s="45">
        <v>43220</v>
      </c>
      <c r="D201" s="45" t="s">
        <v>701</v>
      </c>
      <c r="E201" s="44" t="s">
        <v>755</v>
      </c>
      <c r="F201" s="53" t="s">
        <v>900</v>
      </c>
      <c r="G201" s="46">
        <v>198143</v>
      </c>
      <c r="H201" s="53" t="s">
        <v>901</v>
      </c>
      <c r="I201" s="54">
        <v>1000</v>
      </c>
      <c r="J201" s="16"/>
    </row>
    <row r="202" spans="2:10" ht="24">
      <c r="B202" s="19">
        <v>137</v>
      </c>
      <c r="C202" s="45">
        <v>43220</v>
      </c>
      <c r="D202" s="45" t="s">
        <v>701</v>
      </c>
      <c r="E202" s="44" t="s">
        <v>755</v>
      </c>
      <c r="F202" s="53" t="s">
        <v>900</v>
      </c>
      <c r="G202" s="46">
        <v>198143</v>
      </c>
      <c r="H202" s="53" t="s">
        <v>901</v>
      </c>
      <c r="I202" s="54">
        <v>750</v>
      </c>
      <c r="J202" s="16"/>
    </row>
    <row r="203" spans="2:10" ht="36">
      <c r="B203" s="19">
        <v>138</v>
      </c>
      <c r="C203" s="45">
        <v>43220</v>
      </c>
      <c r="D203" s="45" t="s">
        <v>701</v>
      </c>
      <c r="E203" s="35" t="s">
        <v>872</v>
      </c>
      <c r="F203" s="44" t="s">
        <v>1078</v>
      </c>
      <c r="G203" s="46">
        <v>196284</v>
      </c>
      <c r="H203" s="44" t="s">
        <v>1079</v>
      </c>
      <c r="I203" s="54">
        <v>10975</v>
      </c>
      <c r="J203" s="16"/>
    </row>
    <row r="204" spans="2:10" ht="36">
      <c r="B204" s="19">
        <v>139</v>
      </c>
      <c r="C204" s="45">
        <v>43220</v>
      </c>
      <c r="D204" s="45" t="s">
        <v>701</v>
      </c>
      <c r="E204" s="35" t="s">
        <v>864</v>
      </c>
      <c r="F204" s="44" t="s">
        <v>290</v>
      </c>
      <c r="G204" s="46">
        <v>205576</v>
      </c>
      <c r="H204" s="44" t="s">
        <v>1080</v>
      </c>
      <c r="I204" s="56">
        <v>84624.88</v>
      </c>
      <c r="J204" s="16"/>
    </row>
    <row r="205" spans="2:10" ht="24">
      <c r="B205" s="19">
        <v>140</v>
      </c>
      <c r="C205" s="45">
        <v>43220</v>
      </c>
      <c r="D205" s="45" t="s">
        <v>701</v>
      </c>
      <c r="E205" s="35" t="s">
        <v>774</v>
      </c>
      <c r="F205" s="44" t="s">
        <v>1081</v>
      </c>
      <c r="G205" s="46">
        <v>193158</v>
      </c>
      <c r="H205" s="35" t="s">
        <v>1082</v>
      </c>
      <c r="I205" s="54">
        <v>2925.04</v>
      </c>
      <c r="J205" s="16"/>
    </row>
    <row r="206" spans="2:10" ht="36">
      <c r="B206" s="19">
        <v>141</v>
      </c>
      <c r="C206" s="45">
        <v>43220</v>
      </c>
      <c r="D206" s="45" t="s">
        <v>701</v>
      </c>
      <c r="E206" s="35" t="s">
        <v>867</v>
      </c>
      <c r="F206" s="44" t="s">
        <v>1083</v>
      </c>
      <c r="G206" s="46">
        <v>186282</v>
      </c>
      <c r="H206" s="44" t="s">
        <v>1084</v>
      </c>
      <c r="I206" s="54">
        <f>71728.29+30429.49+212647.17+42926.9+26898.11+62762.26+35864.15+44830.18+35864.15+17932.07+44830.18+35864.15+17932.07+4165.8+75259.67+44195.76</f>
        <v>804130.4000000001</v>
      </c>
      <c r="J206" s="16"/>
    </row>
    <row r="207" spans="2:10" ht="24">
      <c r="B207" s="19">
        <v>142</v>
      </c>
      <c r="C207" s="48">
        <v>43220</v>
      </c>
      <c r="D207" s="48" t="s">
        <v>701</v>
      </c>
      <c r="E207" s="49" t="s">
        <v>755</v>
      </c>
      <c r="F207" s="49" t="s">
        <v>921</v>
      </c>
      <c r="G207" s="49" t="s">
        <v>922</v>
      </c>
      <c r="H207" s="49" t="s">
        <v>1085</v>
      </c>
      <c r="I207" s="50">
        <f>6301.62+149.36</f>
        <v>6450.98</v>
      </c>
      <c r="J207" s="51"/>
    </row>
    <row r="208" spans="2:10" ht="24">
      <c r="B208" s="19">
        <v>143</v>
      </c>
      <c r="C208" s="48">
        <v>43220</v>
      </c>
      <c r="D208" s="48" t="s">
        <v>701</v>
      </c>
      <c r="E208" s="49" t="s">
        <v>755</v>
      </c>
      <c r="F208" s="49" t="s">
        <v>921</v>
      </c>
      <c r="G208" s="49" t="s">
        <v>922</v>
      </c>
      <c r="H208" s="49" t="s">
        <v>923</v>
      </c>
      <c r="I208" s="50">
        <f>562.27+647.26+172.21+576.11</f>
        <v>1957.85</v>
      </c>
      <c r="J208" s="51"/>
    </row>
    <row r="209" spans="2:10" ht="48">
      <c r="B209" s="19">
        <v>144</v>
      </c>
      <c r="C209" s="48">
        <v>43220</v>
      </c>
      <c r="D209" s="48" t="s">
        <v>701</v>
      </c>
      <c r="E209" s="49" t="s">
        <v>1044</v>
      </c>
      <c r="F209" s="49" t="s">
        <v>1086</v>
      </c>
      <c r="G209" s="49" t="s">
        <v>488</v>
      </c>
      <c r="H209" s="49" t="s">
        <v>1087</v>
      </c>
      <c r="I209" s="50">
        <v>3945</v>
      </c>
      <c r="J209" s="51"/>
    </row>
    <row r="210" spans="2:10" ht="36">
      <c r="B210" s="19">
        <v>145</v>
      </c>
      <c r="C210" s="45">
        <v>43222</v>
      </c>
      <c r="D210" s="45" t="s">
        <v>701</v>
      </c>
      <c r="E210" s="35" t="s">
        <v>860</v>
      </c>
      <c r="F210" s="44" t="s">
        <v>1088</v>
      </c>
      <c r="G210" s="46">
        <v>204959</v>
      </c>
      <c r="H210" s="44" t="s">
        <v>1089</v>
      </c>
      <c r="I210" s="54">
        <v>2500</v>
      </c>
      <c r="J210" s="16"/>
    </row>
    <row r="211" spans="2:10" ht="36">
      <c r="B211" s="19">
        <v>146</v>
      </c>
      <c r="C211" s="45">
        <v>43222</v>
      </c>
      <c r="D211" s="45" t="s">
        <v>701</v>
      </c>
      <c r="E211" s="35" t="s">
        <v>867</v>
      </c>
      <c r="F211" s="44" t="s">
        <v>1055</v>
      </c>
      <c r="G211" s="46">
        <v>174511</v>
      </c>
      <c r="H211" s="44" t="s">
        <v>1084</v>
      </c>
      <c r="I211" s="54">
        <f>26312.42+22868.47+60982.59+45736.94+30491.29+45736.94</f>
        <v>232128.65</v>
      </c>
      <c r="J211" s="16"/>
    </row>
    <row r="212" spans="2:10" ht="48">
      <c r="B212" s="19">
        <v>147</v>
      </c>
      <c r="C212" s="45">
        <v>43222</v>
      </c>
      <c r="D212" s="45" t="s">
        <v>701</v>
      </c>
      <c r="E212" s="35" t="s">
        <v>864</v>
      </c>
      <c r="F212" s="44" t="s">
        <v>1090</v>
      </c>
      <c r="G212" s="46">
        <v>205613</v>
      </c>
      <c r="H212" s="44" t="s">
        <v>1091</v>
      </c>
      <c r="I212" s="56">
        <v>45758.24</v>
      </c>
      <c r="J212" s="16"/>
    </row>
    <row r="213" spans="2:10" ht="72">
      <c r="B213" s="19">
        <v>148</v>
      </c>
      <c r="C213" s="45">
        <v>43222</v>
      </c>
      <c r="D213" s="45" t="s">
        <v>701</v>
      </c>
      <c r="E213" s="35" t="s">
        <v>880</v>
      </c>
      <c r="F213" s="44" t="s">
        <v>881</v>
      </c>
      <c r="G213" s="46">
        <v>201835</v>
      </c>
      <c r="H213" s="44" t="s">
        <v>882</v>
      </c>
      <c r="I213" s="54">
        <v>5487</v>
      </c>
      <c r="J213" s="16"/>
    </row>
    <row r="214" spans="2:10" ht="60">
      <c r="B214" s="19">
        <v>149</v>
      </c>
      <c r="C214" s="45">
        <v>43222</v>
      </c>
      <c r="D214" s="45" t="s">
        <v>701</v>
      </c>
      <c r="E214" s="35" t="s">
        <v>898</v>
      </c>
      <c r="F214" s="44" t="s">
        <v>1092</v>
      </c>
      <c r="G214" s="46">
        <v>203314</v>
      </c>
      <c r="H214" s="44" t="s">
        <v>1093</v>
      </c>
      <c r="I214" s="54">
        <f>60063.52+518.67</f>
        <v>60582.189999999995</v>
      </c>
      <c r="J214" s="16"/>
    </row>
    <row r="215" spans="2:10" ht="24">
      <c r="B215" s="19">
        <v>150</v>
      </c>
      <c r="C215" s="45">
        <v>43222</v>
      </c>
      <c r="D215" s="45" t="s">
        <v>701</v>
      </c>
      <c r="E215" s="44" t="s">
        <v>755</v>
      </c>
      <c r="F215" s="44" t="s">
        <v>900</v>
      </c>
      <c r="G215" s="46">
        <v>198143</v>
      </c>
      <c r="H215" s="44" t="s">
        <v>901</v>
      </c>
      <c r="I215" s="54">
        <v>700</v>
      </c>
      <c r="J215" s="16"/>
    </row>
    <row r="216" spans="2:10" ht="36">
      <c r="B216" s="19">
        <v>151</v>
      </c>
      <c r="C216" s="45">
        <v>43222</v>
      </c>
      <c r="D216" s="45" t="s">
        <v>701</v>
      </c>
      <c r="E216" s="35" t="s">
        <v>811</v>
      </c>
      <c r="F216" s="66" t="s">
        <v>1094</v>
      </c>
      <c r="G216" s="46">
        <v>200830</v>
      </c>
      <c r="H216" s="66" t="s">
        <v>1095</v>
      </c>
      <c r="I216" s="54">
        <v>800</v>
      </c>
      <c r="J216" s="16"/>
    </row>
    <row r="217" spans="2:10" ht="12.75">
      <c r="B217" s="19">
        <v>152</v>
      </c>
      <c r="C217" s="48">
        <v>43222</v>
      </c>
      <c r="D217" s="48" t="s">
        <v>701</v>
      </c>
      <c r="E217" s="49" t="s">
        <v>774</v>
      </c>
      <c r="F217" s="49" t="s">
        <v>25</v>
      </c>
      <c r="G217" s="49" t="s">
        <v>478</v>
      </c>
      <c r="H217" s="49" t="s">
        <v>681</v>
      </c>
      <c r="I217" s="50">
        <v>346.92</v>
      </c>
      <c r="J217" s="51"/>
    </row>
    <row r="218" spans="2:10" ht="24">
      <c r="B218" s="19">
        <v>153</v>
      </c>
      <c r="C218" s="48">
        <v>43222</v>
      </c>
      <c r="D218" s="48" t="s">
        <v>701</v>
      </c>
      <c r="E218" s="49" t="s">
        <v>755</v>
      </c>
      <c r="F218" s="49" t="s">
        <v>924</v>
      </c>
      <c r="G218" s="49" t="s">
        <v>925</v>
      </c>
      <c r="H218" s="49" t="s">
        <v>759</v>
      </c>
      <c r="I218" s="50">
        <v>285.65</v>
      </c>
      <c r="J218" s="51"/>
    </row>
    <row r="219" spans="2:10" ht="36">
      <c r="B219" s="19">
        <v>154</v>
      </c>
      <c r="C219" s="45">
        <v>43223</v>
      </c>
      <c r="D219" s="45" t="s">
        <v>701</v>
      </c>
      <c r="E219" s="35" t="s">
        <v>872</v>
      </c>
      <c r="F219" s="44" t="s">
        <v>844</v>
      </c>
      <c r="G219" s="46">
        <v>199398</v>
      </c>
      <c r="H219" s="44" t="s">
        <v>1096</v>
      </c>
      <c r="I219" s="54">
        <v>2650</v>
      </c>
      <c r="J219" s="16"/>
    </row>
    <row r="220" spans="2:10" ht="36">
      <c r="B220" s="19">
        <v>155</v>
      </c>
      <c r="C220" s="45">
        <v>43223</v>
      </c>
      <c r="D220" s="45" t="s">
        <v>701</v>
      </c>
      <c r="E220" s="44" t="s">
        <v>755</v>
      </c>
      <c r="F220" s="44" t="s">
        <v>1097</v>
      </c>
      <c r="G220" s="46">
        <v>201387</v>
      </c>
      <c r="H220" s="44" t="s">
        <v>1098</v>
      </c>
      <c r="I220" s="54">
        <f>250+300+300+300+300+30+300+300+250</f>
        <v>2330</v>
      </c>
      <c r="J220" s="16"/>
    </row>
    <row r="221" spans="2:10" ht="24">
      <c r="B221" s="19">
        <v>156</v>
      </c>
      <c r="C221" s="45">
        <v>43223</v>
      </c>
      <c r="D221" s="45" t="s">
        <v>701</v>
      </c>
      <c r="E221" s="44" t="s">
        <v>755</v>
      </c>
      <c r="F221" s="44" t="s">
        <v>910</v>
      </c>
      <c r="G221" s="46">
        <v>202041</v>
      </c>
      <c r="H221" s="35" t="s">
        <v>1099</v>
      </c>
      <c r="I221" s="54">
        <v>20331.72</v>
      </c>
      <c r="J221" s="16"/>
    </row>
    <row r="222" spans="2:10" ht="36">
      <c r="B222" s="19">
        <v>157</v>
      </c>
      <c r="C222" s="45">
        <v>43223</v>
      </c>
      <c r="D222" s="45" t="s">
        <v>701</v>
      </c>
      <c r="E222" s="35" t="s">
        <v>777</v>
      </c>
      <c r="F222" s="44" t="s">
        <v>830</v>
      </c>
      <c r="G222" s="46">
        <v>204952</v>
      </c>
      <c r="H222" s="35" t="s">
        <v>1100</v>
      </c>
      <c r="I222" s="47">
        <v>2000</v>
      </c>
      <c r="J222" s="16"/>
    </row>
    <row r="223" spans="2:10" ht="36">
      <c r="B223" s="19">
        <v>158</v>
      </c>
      <c r="C223" s="68">
        <v>43223</v>
      </c>
      <c r="D223" s="45" t="s">
        <v>701</v>
      </c>
      <c r="E223" s="35" t="s">
        <v>872</v>
      </c>
      <c r="F223" s="53" t="s">
        <v>854</v>
      </c>
      <c r="G223" s="46">
        <v>196289</v>
      </c>
      <c r="H223" s="69" t="s">
        <v>920</v>
      </c>
      <c r="I223" s="54">
        <v>8157.73</v>
      </c>
      <c r="J223" s="16"/>
    </row>
    <row r="224" spans="2:10" ht="36">
      <c r="B224" s="19">
        <v>159</v>
      </c>
      <c r="C224" s="45">
        <v>43223</v>
      </c>
      <c r="D224" s="45" t="s">
        <v>701</v>
      </c>
      <c r="E224" s="35" t="s">
        <v>864</v>
      </c>
      <c r="F224" s="53" t="s">
        <v>1101</v>
      </c>
      <c r="G224" s="46">
        <v>203850</v>
      </c>
      <c r="H224" s="53" t="s">
        <v>1102</v>
      </c>
      <c r="I224" s="54">
        <v>2554.75</v>
      </c>
      <c r="J224" s="16"/>
    </row>
    <row r="225" spans="2:10" ht="24">
      <c r="B225" s="19">
        <v>160</v>
      </c>
      <c r="C225" s="48">
        <v>43223</v>
      </c>
      <c r="D225" s="48" t="s">
        <v>701</v>
      </c>
      <c r="E225" s="49" t="s">
        <v>774</v>
      </c>
      <c r="F225" s="49" t="s">
        <v>88</v>
      </c>
      <c r="G225" s="49" t="s">
        <v>58</v>
      </c>
      <c r="H225" s="49" t="s">
        <v>737</v>
      </c>
      <c r="I225" s="50">
        <v>83.67</v>
      </c>
      <c r="J225" s="51"/>
    </row>
    <row r="226" spans="2:10" ht="24">
      <c r="B226" s="19">
        <v>161</v>
      </c>
      <c r="C226" s="48">
        <v>43223</v>
      </c>
      <c r="D226" s="48" t="s">
        <v>701</v>
      </c>
      <c r="E226" s="49" t="s">
        <v>755</v>
      </c>
      <c r="F226" s="49" t="s">
        <v>924</v>
      </c>
      <c r="G226" s="49" t="s">
        <v>925</v>
      </c>
      <c r="H226" s="49" t="s">
        <v>1103</v>
      </c>
      <c r="I226" s="50">
        <v>107.6</v>
      </c>
      <c r="J226" s="51"/>
    </row>
    <row r="227" spans="2:10" ht="60">
      <c r="B227" s="19">
        <v>162</v>
      </c>
      <c r="C227" s="48">
        <v>43223</v>
      </c>
      <c r="D227" s="48" t="s">
        <v>701</v>
      </c>
      <c r="E227" s="49" t="s">
        <v>1104</v>
      </c>
      <c r="F227" s="49" t="s">
        <v>1105</v>
      </c>
      <c r="G227" s="49" t="s">
        <v>1106</v>
      </c>
      <c r="H227" s="70" t="s">
        <v>1107</v>
      </c>
      <c r="I227" s="55">
        <v>227307.28</v>
      </c>
      <c r="J227" s="51"/>
    </row>
    <row r="228" spans="2:10" ht="72">
      <c r="B228" s="19">
        <v>163</v>
      </c>
      <c r="C228" s="48">
        <v>43223</v>
      </c>
      <c r="D228" s="48" t="s">
        <v>701</v>
      </c>
      <c r="E228" s="49" t="s">
        <v>1104</v>
      </c>
      <c r="F228" s="49" t="s">
        <v>1105</v>
      </c>
      <c r="G228" s="49" t="s">
        <v>1108</v>
      </c>
      <c r="H228" s="49" t="s">
        <v>1107</v>
      </c>
      <c r="I228" s="55">
        <v>194322.7</v>
      </c>
      <c r="J228" s="51"/>
    </row>
    <row r="229" spans="2:10" ht="24">
      <c r="B229" s="19">
        <v>164</v>
      </c>
      <c r="C229" s="45">
        <v>43224</v>
      </c>
      <c r="D229" s="45" t="s">
        <v>701</v>
      </c>
      <c r="E229" s="44" t="s">
        <v>755</v>
      </c>
      <c r="F229" s="44" t="s">
        <v>913</v>
      </c>
      <c r="G229" s="46">
        <v>190687</v>
      </c>
      <c r="H229" s="44" t="s">
        <v>1109</v>
      </c>
      <c r="I229" s="54">
        <v>26160</v>
      </c>
      <c r="J229" s="16"/>
    </row>
    <row r="230" spans="2:10" ht="36">
      <c r="B230" s="19">
        <v>165</v>
      </c>
      <c r="C230" s="45">
        <v>43224</v>
      </c>
      <c r="D230" s="45" t="s">
        <v>701</v>
      </c>
      <c r="E230" s="35" t="s">
        <v>777</v>
      </c>
      <c r="F230" s="44" t="s">
        <v>778</v>
      </c>
      <c r="G230" s="46">
        <v>204250</v>
      </c>
      <c r="H230" s="44" t="s">
        <v>1110</v>
      </c>
      <c r="I230" s="54">
        <v>7000</v>
      </c>
      <c r="J230" s="16"/>
    </row>
    <row r="231" spans="2:10" ht="36">
      <c r="B231" s="19">
        <v>166</v>
      </c>
      <c r="C231" s="48">
        <v>43224</v>
      </c>
      <c r="D231" s="48" t="s">
        <v>701</v>
      </c>
      <c r="E231" s="49" t="s">
        <v>997</v>
      </c>
      <c r="F231" s="49" t="s">
        <v>1111</v>
      </c>
      <c r="G231" s="49" t="s">
        <v>487</v>
      </c>
      <c r="H231" s="49" t="s">
        <v>1112</v>
      </c>
      <c r="I231" s="50">
        <v>2039.7</v>
      </c>
      <c r="J231" s="51"/>
    </row>
    <row r="232" spans="2:10" ht="36">
      <c r="B232" s="19">
        <v>167</v>
      </c>
      <c r="C232" s="48">
        <v>43224</v>
      </c>
      <c r="D232" s="48" t="s">
        <v>701</v>
      </c>
      <c r="E232" s="49" t="s">
        <v>1013</v>
      </c>
      <c r="F232" s="49" t="s">
        <v>107</v>
      </c>
      <c r="G232" s="49" t="s">
        <v>474</v>
      </c>
      <c r="H232" s="49" t="s">
        <v>234</v>
      </c>
      <c r="I232" s="50">
        <v>28351</v>
      </c>
      <c r="J232" s="51"/>
    </row>
    <row r="233" spans="2:10" ht="36">
      <c r="B233" s="19">
        <v>168</v>
      </c>
      <c r="C233" s="48">
        <v>43224</v>
      </c>
      <c r="D233" s="48" t="s">
        <v>701</v>
      </c>
      <c r="E233" s="49" t="s">
        <v>864</v>
      </c>
      <c r="F233" s="49" t="s">
        <v>90</v>
      </c>
      <c r="G233" s="49" t="s">
        <v>490</v>
      </c>
      <c r="H233" s="49" t="s">
        <v>1113</v>
      </c>
      <c r="I233" s="50"/>
      <c r="J233" s="51"/>
    </row>
    <row r="234" spans="2:10" ht="24">
      <c r="B234" s="19">
        <v>169</v>
      </c>
      <c r="C234" s="48">
        <v>43224</v>
      </c>
      <c r="D234" s="48" t="s">
        <v>701</v>
      </c>
      <c r="E234" s="49" t="s">
        <v>755</v>
      </c>
      <c r="F234" s="49" t="s">
        <v>924</v>
      </c>
      <c r="G234" s="49" t="s">
        <v>925</v>
      </c>
      <c r="H234" s="49" t="s">
        <v>759</v>
      </c>
      <c r="I234" s="50">
        <v>224.15</v>
      </c>
      <c r="J234" s="51"/>
    </row>
    <row r="235" spans="2:10" ht="36">
      <c r="B235" s="19">
        <v>170</v>
      </c>
      <c r="C235" s="48">
        <v>43224</v>
      </c>
      <c r="D235" s="48" t="s">
        <v>701</v>
      </c>
      <c r="E235" s="49" t="s">
        <v>864</v>
      </c>
      <c r="F235" s="49" t="s">
        <v>1114</v>
      </c>
      <c r="G235" s="49" t="s">
        <v>491</v>
      </c>
      <c r="H235" s="49" t="s">
        <v>1115</v>
      </c>
      <c r="I235" s="50">
        <v>3886.5</v>
      </c>
      <c r="J235" s="51"/>
    </row>
    <row r="236" spans="2:10" ht="24">
      <c r="B236" s="19">
        <v>171</v>
      </c>
      <c r="C236" s="48">
        <v>43224</v>
      </c>
      <c r="D236" s="48" t="s">
        <v>701</v>
      </c>
      <c r="E236" s="49" t="s">
        <v>774</v>
      </c>
      <c r="F236" s="49" t="s">
        <v>978</v>
      </c>
      <c r="G236" s="49" t="s">
        <v>479</v>
      </c>
      <c r="H236" s="49" t="s">
        <v>1116</v>
      </c>
      <c r="I236" s="50">
        <v>962.88</v>
      </c>
      <c r="J236" s="51"/>
    </row>
    <row r="237" spans="2:10" ht="36">
      <c r="B237" s="19">
        <v>172</v>
      </c>
      <c r="C237" s="45">
        <v>43227</v>
      </c>
      <c r="D237" s="45" t="s">
        <v>701</v>
      </c>
      <c r="E237" s="44" t="s">
        <v>755</v>
      </c>
      <c r="F237" s="44" t="s">
        <v>957</v>
      </c>
      <c r="G237" s="46">
        <v>194121</v>
      </c>
      <c r="H237" s="44" t="s">
        <v>1117</v>
      </c>
      <c r="I237" s="54">
        <v>1072.57</v>
      </c>
      <c r="J237" s="16"/>
    </row>
    <row r="238" spans="2:10" ht="36">
      <c r="B238" s="19">
        <v>173</v>
      </c>
      <c r="C238" s="45">
        <v>43227</v>
      </c>
      <c r="D238" s="45" t="s">
        <v>701</v>
      </c>
      <c r="E238" s="35" t="s">
        <v>774</v>
      </c>
      <c r="F238" s="44" t="s">
        <v>894</v>
      </c>
      <c r="G238" s="46">
        <v>204659</v>
      </c>
      <c r="H238" s="44" t="s">
        <v>1118</v>
      </c>
      <c r="I238" s="54">
        <v>9720.99</v>
      </c>
      <c r="J238" s="16"/>
    </row>
    <row r="239" spans="2:10" ht="48">
      <c r="B239" s="19">
        <v>174</v>
      </c>
      <c r="C239" s="48">
        <v>43227</v>
      </c>
      <c r="D239" s="48" t="s">
        <v>701</v>
      </c>
      <c r="E239" s="49" t="s">
        <v>1119</v>
      </c>
      <c r="F239" s="49" t="s">
        <v>1120</v>
      </c>
      <c r="G239" s="49" t="s">
        <v>1121</v>
      </c>
      <c r="H239" s="49" t="s">
        <v>1122</v>
      </c>
      <c r="I239" s="50">
        <v>17560</v>
      </c>
      <c r="J239" s="51"/>
    </row>
    <row r="240" spans="2:10" ht="24">
      <c r="B240" s="19">
        <v>175</v>
      </c>
      <c r="C240" s="45">
        <v>43228</v>
      </c>
      <c r="D240" s="45" t="s">
        <v>701</v>
      </c>
      <c r="E240" s="35" t="s">
        <v>774</v>
      </c>
      <c r="F240" s="44" t="s">
        <v>1081</v>
      </c>
      <c r="G240" s="46">
        <v>193158</v>
      </c>
      <c r="H240" s="35" t="s">
        <v>1082</v>
      </c>
      <c r="I240" s="54">
        <v>418.79</v>
      </c>
      <c r="J240" s="16"/>
    </row>
    <row r="241" spans="2:10" ht="36">
      <c r="B241" s="19">
        <v>176</v>
      </c>
      <c r="C241" s="45">
        <v>43228</v>
      </c>
      <c r="D241" s="45" t="s">
        <v>701</v>
      </c>
      <c r="E241" s="35" t="s">
        <v>1016</v>
      </c>
      <c r="F241" s="44" t="s">
        <v>1123</v>
      </c>
      <c r="G241" s="46">
        <v>181322</v>
      </c>
      <c r="H241" s="44" t="s">
        <v>1124</v>
      </c>
      <c r="I241" s="54">
        <v>2596</v>
      </c>
      <c r="J241" s="16"/>
    </row>
    <row r="242" spans="2:10" ht="24">
      <c r="B242" s="19">
        <v>177</v>
      </c>
      <c r="C242" s="45">
        <v>43228</v>
      </c>
      <c r="D242" s="45" t="s">
        <v>701</v>
      </c>
      <c r="E242" s="35" t="s">
        <v>954</v>
      </c>
      <c r="F242" s="44" t="s">
        <v>955</v>
      </c>
      <c r="G242" s="46">
        <v>197080</v>
      </c>
      <c r="H242" s="44" t="s">
        <v>956</v>
      </c>
      <c r="I242" s="59">
        <v>12128.25</v>
      </c>
      <c r="J242" s="16"/>
    </row>
    <row r="243" spans="2:10" ht="12.75">
      <c r="B243" s="19">
        <v>178</v>
      </c>
      <c r="C243" s="48">
        <v>43228</v>
      </c>
      <c r="D243" s="48" t="s">
        <v>701</v>
      </c>
      <c r="E243" s="49" t="s">
        <v>1125</v>
      </c>
      <c r="F243" s="49" t="s">
        <v>80</v>
      </c>
      <c r="G243" s="49" t="s">
        <v>38</v>
      </c>
      <c r="H243" s="49" t="s">
        <v>1126</v>
      </c>
      <c r="I243" s="50">
        <v>980</v>
      </c>
      <c r="J243" s="51"/>
    </row>
    <row r="244" spans="2:10" ht="24">
      <c r="B244" s="19">
        <v>179</v>
      </c>
      <c r="C244" s="48">
        <v>43228</v>
      </c>
      <c r="D244" s="48" t="s">
        <v>701</v>
      </c>
      <c r="E244" s="49" t="s">
        <v>755</v>
      </c>
      <c r="F244" s="49" t="s">
        <v>1127</v>
      </c>
      <c r="G244" s="49" t="s">
        <v>1128</v>
      </c>
      <c r="H244" s="49" t="s">
        <v>1129</v>
      </c>
      <c r="I244" s="50">
        <v>964</v>
      </c>
      <c r="J244" s="51"/>
    </row>
    <row r="245" spans="2:10" ht="36">
      <c r="B245" s="19">
        <v>180</v>
      </c>
      <c r="C245" s="48">
        <v>43228</v>
      </c>
      <c r="D245" s="48" t="s">
        <v>701</v>
      </c>
      <c r="E245" s="49" t="s">
        <v>892</v>
      </c>
      <c r="F245" s="49" t="s">
        <v>1130</v>
      </c>
      <c r="G245" s="49" t="s">
        <v>489</v>
      </c>
      <c r="H245" s="49" t="s">
        <v>1131</v>
      </c>
      <c r="I245" s="50">
        <v>4834</v>
      </c>
      <c r="J245" s="51"/>
    </row>
    <row r="246" spans="2:10" ht="36">
      <c r="B246" s="19">
        <v>181</v>
      </c>
      <c r="C246" s="45">
        <v>43229</v>
      </c>
      <c r="D246" s="45" t="s">
        <v>701</v>
      </c>
      <c r="E246" s="35" t="s">
        <v>864</v>
      </c>
      <c r="F246" s="44" t="s">
        <v>930</v>
      </c>
      <c r="G246" s="46">
        <v>199984</v>
      </c>
      <c r="H246" s="44" t="s">
        <v>1132</v>
      </c>
      <c r="I246" s="54">
        <v>2736.89</v>
      </c>
      <c r="J246" s="16"/>
    </row>
    <row r="247" spans="2:10" ht="60">
      <c r="B247" s="19">
        <v>182</v>
      </c>
      <c r="C247" s="45">
        <v>43229</v>
      </c>
      <c r="D247" s="45" t="s">
        <v>701</v>
      </c>
      <c r="E247" s="35" t="s">
        <v>898</v>
      </c>
      <c r="F247" s="44" t="s">
        <v>103</v>
      </c>
      <c r="G247" s="46">
        <v>204645</v>
      </c>
      <c r="H247" s="44" t="s">
        <v>1133</v>
      </c>
      <c r="I247" s="54">
        <v>28597.54</v>
      </c>
      <c r="J247" s="16"/>
    </row>
    <row r="248" spans="2:10" ht="72">
      <c r="B248" s="19">
        <v>183</v>
      </c>
      <c r="C248" s="45">
        <v>43229</v>
      </c>
      <c r="D248" s="45" t="s">
        <v>701</v>
      </c>
      <c r="E248" s="35" t="s">
        <v>971</v>
      </c>
      <c r="F248" s="44" t="s">
        <v>966</v>
      </c>
      <c r="G248" s="46">
        <v>175676</v>
      </c>
      <c r="H248" s="44" t="s">
        <v>973</v>
      </c>
      <c r="I248" s="56">
        <v>13131.54</v>
      </c>
      <c r="J248" s="16"/>
    </row>
    <row r="249" spans="2:10" ht="60">
      <c r="B249" s="19">
        <v>184</v>
      </c>
      <c r="C249" s="45">
        <v>43229</v>
      </c>
      <c r="D249" s="45" t="s">
        <v>701</v>
      </c>
      <c r="E249" s="35" t="s">
        <v>867</v>
      </c>
      <c r="F249" s="44" t="s">
        <v>1083</v>
      </c>
      <c r="G249" s="46">
        <v>186282</v>
      </c>
      <c r="H249" s="44" t="s">
        <v>1084</v>
      </c>
      <c r="I249" s="54">
        <f>64786.84+27484.71+192068.42+39918.75+38772.71+24295.06+56688.48+32393.42+40491.77+32393.42+16196.71+32393.42+40491.77+16196.71+3762.67+67976.48</f>
        <v>726311.34</v>
      </c>
      <c r="J249" s="16"/>
    </row>
    <row r="250" spans="2:10" ht="36">
      <c r="B250" s="19">
        <v>185</v>
      </c>
      <c r="C250" s="45">
        <v>43229</v>
      </c>
      <c r="D250" s="45" t="s">
        <v>701</v>
      </c>
      <c r="E250" s="44" t="s">
        <v>1013</v>
      </c>
      <c r="F250" s="71" t="s">
        <v>1014</v>
      </c>
      <c r="G250" s="46">
        <v>201781</v>
      </c>
      <c r="H250" s="44" t="s">
        <v>1015</v>
      </c>
      <c r="I250" s="54">
        <v>73946.84</v>
      </c>
      <c r="J250" s="16"/>
    </row>
    <row r="251" spans="2:10" ht="48">
      <c r="B251" s="19">
        <v>186</v>
      </c>
      <c r="C251" s="48">
        <v>43229</v>
      </c>
      <c r="D251" s="48" t="s">
        <v>701</v>
      </c>
      <c r="E251" s="49" t="s">
        <v>755</v>
      </c>
      <c r="F251" s="49" t="s">
        <v>974</v>
      </c>
      <c r="G251" s="49" t="s">
        <v>975</v>
      </c>
      <c r="H251" s="49" t="s">
        <v>976</v>
      </c>
      <c r="I251" s="50">
        <v>547.39</v>
      </c>
      <c r="J251" s="51"/>
    </row>
    <row r="252" spans="2:10" ht="36">
      <c r="B252" s="19">
        <v>187</v>
      </c>
      <c r="C252" s="48">
        <v>43229</v>
      </c>
      <c r="D252" s="48" t="s">
        <v>701</v>
      </c>
      <c r="E252" s="49" t="s">
        <v>892</v>
      </c>
      <c r="F252" s="49" t="s">
        <v>1134</v>
      </c>
      <c r="G252" s="49" t="s">
        <v>481</v>
      </c>
      <c r="H252" s="49" t="s">
        <v>1135</v>
      </c>
      <c r="I252" s="50">
        <v>1842.85</v>
      </c>
      <c r="J252" s="51"/>
    </row>
    <row r="253" spans="2:10" ht="24">
      <c r="B253" s="19">
        <v>188</v>
      </c>
      <c r="C253" s="48">
        <v>43229</v>
      </c>
      <c r="D253" s="48" t="s">
        <v>701</v>
      </c>
      <c r="E253" s="49" t="s">
        <v>892</v>
      </c>
      <c r="F253" s="49" t="s">
        <v>112</v>
      </c>
      <c r="G253" s="49" t="s">
        <v>485</v>
      </c>
      <c r="H253" s="49" t="s">
        <v>1136</v>
      </c>
      <c r="I253" s="50">
        <v>197.83</v>
      </c>
      <c r="J253" s="51"/>
    </row>
    <row r="254" spans="2:10" ht="24">
      <c r="B254" s="19">
        <v>189</v>
      </c>
      <c r="C254" s="48">
        <v>43229</v>
      </c>
      <c r="D254" s="48" t="s">
        <v>701</v>
      </c>
      <c r="E254" s="49" t="s">
        <v>892</v>
      </c>
      <c r="F254" s="49" t="s">
        <v>1114</v>
      </c>
      <c r="G254" s="49" t="s">
        <v>483</v>
      </c>
      <c r="H254" s="49" t="s">
        <v>1115</v>
      </c>
      <c r="I254" s="50">
        <v>971.61</v>
      </c>
      <c r="J254" s="51"/>
    </row>
    <row r="255" spans="2:10" ht="60">
      <c r="B255" s="19">
        <v>190</v>
      </c>
      <c r="C255" s="45">
        <v>43230</v>
      </c>
      <c r="D255" s="45" t="s">
        <v>701</v>
      </c>
      <c r="E255" s="35" t="s">
        <v>867</v>
      </c>
      <c r="F255" s="53" t="s">
        <v>907</v>
      </c>
      <c r="G255" s="46">
        <v>193296</v>
      </c>
      <c r="H255" s="53" t="s">
        <v>1137</v>
      </c>
      <c r="I255" s="54">
        <v>275665.02</v>
      </c>
      <c r="J255" s="16"/>
    </row>
    <row r="256" spans="2:10" ht="60">
      <c r="B256" s="19">
        <v>191</v>
      </c>
      <c r="C256" s="45">
        <v>43230</v>
      </c>
      <c r="D256" s="45" t="s">
        <v>701</v>
      </c>
      <c r="E256" s="35" t="s">
        <v>898</v>
      </c>
      <c r="F256" s="44" t="s">
        <v>1138</v>
      </c>
      <c r="G256" s="46">
        <v>203329</v>
      </c>
      <c r="H256" s="44" t="s">
        <v>899</v>
      </c>
      <c r="I256" s="54">
        <v>1621</v>
      </c>
      <c r="J256" s="16"/>
    </row>
    <row r="257" spans="2:10" ht="60">
      <c r="B257" s="19">
        <v>192</v>
      </c>
      <c r="C257" s="45">
        <v>43230</v>
      </c>
      <c r="D257" s="45" t="s">
        <v>701</v>
      </c>
      <c r="E257" s="35" t="s">
        <v>898</v>
      </c>
      <c r="F257" s="44" t="s">
        <v>1138</v>
      </c>
      <c r="G257" s="46">
        <v>203329</v>
      </c>
      <c r="H257" s="44" t="s">
        <v>902</v>
      </c>
      <c r="I257" s="54">
        <v>5638</v>
      </c>
      <c r="J257" s="16"/>
    </row>
    <row r="258" spans="2:10" ht="60">
      <c r="B258" s="19">
        <v>193</v>
      </c>
      <c r="C258" s="45">
        <v>43230</v>
      </c>
      <c r="D258" s="45" t="s">
        <v>701</v>
      </c>
      <c r="E258" s="35" t="s">
        <v>864</v>
      </c>
      <c r="F258" s="44" t="s">
        <v>966</v>
      </c>
      <c r="G258" s="46">
        <v>175678</v>
      </c>
      <c r="H258" s="66" t="s">
        <v>967</v>
      </c>
      <c r="I258" s="56">
        <v>539.24</v>
      </c>
      <c r="J258" s="16"/>
    </row>
    <row r="259" spans="2:10" ht="36">
      <c r="B259" s="19">
        <v>194</v>
      </c>
      <c r="C259" s="45">
        <v>43230</v>
      </c>
      <c r="D259" s="45" t="s">
        <v>701</v>
      </c>
      <c r="E259" s="44" t="s">
        <v>755</v>
      </c>
      <c r="F259" s="44" t="s">
        <v>896</v>
      </c>
      <c r="G259" s="46">
        <v>202089</v>
      </c>
      <c r="H259" s="44" t="s">
        <v>1139</v>
      </c>
      <c r="I259" s="54">
        <v>82680</v>
      </c>
      <c r="J259" s="16"/>
    </row>
    <row r="260" spans="2:10" ht="72">
      <c r="B260" s="19">
        <v>195</v>
      </c>
      <c r="C260" s="52">
        <v>43230</v>
      </c>
      <c r="D260" s="48" t="s">
        <v>701</v>
      </c>
      <c r="E260" s="35" t="s">
        <v>1140</v>
      </c>
      <c r="F260" s="35" t="s">
        <v>1141</v>
      </c>
      <c r="G260" s="53" t="s">
        <v>1142</v>
      </c>
      <c r="H260" s="53" t="s">
        <v>1143</v>
      </c>
      <c r="I260" s="54">
        <v>64703.67</v>
      </c>
      <c r="J260" s="35"/>
    </row>
    <row r="261" spans="2:10" ht="72">
      <c r="B261" s="19">
        <v>196</v>
      </c>
      <c r="C261" s="52">
        <v>43231</v>
      </c>
      <c r="D261" s="48" t="s">
        <v>701</v>
      </c>
      <c r="E261" s="35" t="s">
        <v>1140</v>
      </c>
      <c r="F261" s="35" t="s">
        <v>82</v>
      </c>
      <c r="G261" s="53" t="s">
        <v>98</v>
      </c>
      <c r="H261" s="53" t="s">
        <v>1144</v>
      </c>
      <c r="I261" s="54">
        <v>908409.75</v>
      </c>
      <c r="J261" s="35"/>
    </row>
    <row r="262" spans="2:10" ht="24">
      <c r="B262" s="19">
        <v>197</v>
      </c>
      <c r="C262" s="45">
        <v>43234</v>
      </c>
      <c r="D262" s="45" t="s">
        <v>701</v>
      </c>
      <c r="E262" s="35" t="s">
        <v>1009</v>
      </c>
      <c r="F262" s="44" t="s">
        <v>15</v>
      </c>
      <c r="G262" s="46">
        <v>206025</v>
      </c>
      <c r="H262" s="44" t="s">
        <v>1145</v>
      </c>
      <c r="I262" s="54">
        <v>44.6</v>
      </c>
      <c r="J262" s="16"/>
    </row>
    <row r="263" spans="2:10" ht="36">
      <c r="B263" s="19">
        <v>198</v>
      </c>
      <c r="C263" s="45">
        <v>43234</v>
      </c>
      <c r="D263" s="45" t="s">
        <v>701</v>
      </c>
      <c r="E263" s="44" t="s">
        <v>1146</v>
      </c>
      <c r="F263" s="35" t="s">
        <v>1147</v>
      </c>
      <c r="G263" s="46">
        <v>194344</v>
      </c>
      <c r="H263" s="44" t="s">
        <v>1148</v>
      </c>
      <c r="I263" s="72">
        <v>7817.5</v>
      </c>
      <c r="J263" s="16"/>
    </row>
    <row r="264" spans="2:10" ht="36">
      <c r="B264" s="19">
        <v>199</v>
      </c>
      <c r="C264" s="45">
        <v>43234</v>
      </c>
      <c r="D264" s="45" t="s">
        <v>701</v>
      </c>
      <c r="E264" s="44" t="s">
        <v>877</v>
      </c>
      <c r="F264" s="44" t="s">
        <v>1147</v>
      </c>
      <c r="G264" s="46">
        <v>194343</v>
      </c>
      <c r="H264" s="44" t="s">
        <v>1149</v>
      </c>
      <c r="I264" s="72">
        <v>209790.14</v>
      </c>
      <c r="J264" s="16"/>
    </row>
    <row r="265" spans="2:10" ht="48">
      <c r="B265" s="19">
        <v>200</v>
      </c>
      <c r="C265" s="45">
        <v>43234</v>
      </c>
      <c r="D265" s="45" t="s">
        <v>701</v>
      </c>
      <c r="E265" s="44" t="s">
        <v>877</v>
      </c>
      <c r="F265" s="44" t="s">
        <v>1150</v>
      </c>
      <c r="G265" s="46">
        <v>194345</v>
      </c>
      <c r="H265" s="44" t="s">
        <v>1151</v>
      </c>
      <c r="I265" s="72">
        <v>6490</v>
      </c>
      <c r="J265" s="16"/>
    </row>
    <row r="266" spans="2:10" ht="48">
      <c r="B266" s="19">
        <v>201</v>
      </c>
      <c r="C266" s="45">
        <v>43234</v>
      </c>
      <c r="D266" s="45" t="s">
        <v>701</v>
      </c>
      <c r="E266" s="35" t="s">
        <v>984</v>
      </c>
      <c r="F266" s="44" t="s">
        <v>985</v>
      </c>
      <c r="G266" s="46">
        <v>204482</v>
      </c>
      <c r="H266" s="44" t="s">
        <v>986</v>
      </c>
      <c r="I266" s="54">
        <v>1200</v>
      </c>
      <c r="J266" s="16"/>
    </row>
    <row r="267" spans="2:10" ht="48">
      <c r="B267" s="19">
        <v>202</v>
      </c>
      <c r="C267" s="45">
        <v>43234</v>
      </c>
      <c r="D267" s="45" t="s">
        <v>701</v>
      </c>
      <c r="E267" s="44" t="s">
        <v>755</v>
      </c>
      <c r="F267" s="44" t="s">
        <v>1152</v>
      </c>
      <c r="G267" s="46">
        <v>205428</v>
      </c>
      <c r="H267" s="44" t="s">
        <v>1153</v>
      </c>
      <c r="I267" s="54">
        <v>4850</v>
      </c>
      <c r="J267" s="16"/>
    </row>
    <row r="268" spans="2:10" ht="60">
      <c r="B268" s="19">
        <v>203</v>
      </c>
      <c r="C268" s="45">
        <v>43234</v>
      </c>
      <c r="D268" s="45" t="s">
        <v>701</v>
      </c>
      <c r="E268" s="35" t="s">
        <v>898</v>
      </c>
      <c r="F268" s="35" t="s">
        <v>17</v>
      </c>
      <c r="G268" s="46">
        <v>203316</v>
      </c>
      <c r="H268" s="35" t="s">
        <v>1154</v>
      </c>
      <c r="I268" s="54">
        <v>654</v>
      </c>
      <c r="J268" s="16"/>
    </row>
    <row r="269" spans="2:10" ht="36">
      <c r="B269" s="19">
        <v>204</v>
      </c>
      <c r="C269" s="48">
        <v>43234</v>
      </c>
      <c r="D269" s="48" t="s">
        <v>701</v>
      </c>
      <c r="E269" s="49" t="s">
        <v>1072</v>
      </c>
      <c r="F269" s="49" t="s">
        <v>121</v>
      </c>
      <c r="G269" s="49" t="s">
        <v>1073</v>
      </c>
      <c r="H269" s="49" t="s">
        <v>1074</v>
      </c>
      <c r="I269" s="50">
        <v>990</v>
      </c>
      <c r="J269" s="51"/>
    </row>
    <row r="270" spans="2:10" ht="24">
      <c r="B270" s="19">
        <v>205</v>
      </c>
      <c r="C270" s="48">
        <v>43234</v>
      </c>
      <c r="D270" s="48" t="s">
        <v>701</v>
      </c>
      <c r="E270" s="49" t="s">
        <v>755</v>
      </c>
      <c r="F270" s="49" t="s">
        <v>20</v>
      </c>
      <c r="G270" s="49" t="s">
        <v>34</v>
      </c>
      <c r="H270" s="49" t="s">
        <v>1155</v>
      </c>
      <c r="I270" s="50">
        <v>14245</v>
      </c>
      <c r="J270" s="51"/>
    </row>
    <row r="271" spans="2:10" ht="24">
      <c r="B271" s="19">
        <v>206</v>
      </c>
      <c r="C271" s="45">
        <v>43235</v>
      </c>
      <c r="D271" s="45" t="s">
        <v>701</v>
      </c>
      <c r="E271" s="44" t="s">
        <v>755</v>
      </c>
      <c r="F271" s="44" t="s">
        <v>1076</v>
      </c>
      <c r="G271" s="46">
        <v>198770</v>
      </c>
      <c r="H271" s="44" t="s">
        <v>1156</v>
      </c>
      <c r="I271" s="54">
        <v>675.51</v>
      </c>
      <c r="J271" s="16"/>
    </row>
    <row r="272" spans="2:10" ht="72">
      <c r="B272" s="19">
        <v>207</v>
      </c>
      <c r="C272" s="45">
        <v>43235</v>
      </c>
      <c r="D272" s="45" t="s">
        <v>701</v>
      </c>
      <c r="E272" s="35" t="s">
        <v>926</v>
      </c>
      <c r="F272" s="66" t="s">
        <v>16</v>
      </c>
      <c r="G272" s="46">
        <v>204941</v>
      </c>
      <c r="H272" s="66" t="s">
        <v>927</v>
      </c>
      <c r="I272" s="54">
        <v>9733.68</v>
      </c>
      <c r="J272" s="16"/>
    </row>
    <row r="273" spans="2:10" ht="36">
      <c r="B273" s="19">
        <v>208</v>
      </c>
      <c r="C273" s="45">
        <v>43235</v>
      </c>
      <c r="D273" s="45" t="s">
        <v>701</v>
      </c>
      <c r="E273" s="35" t="s">
        <v>1157</v>
      </c>
      <c r="F273" s="44" t="s">
        <v>1158</v>
      </c>
      <c r="G273" s="46">
        <v>200852</v>
      </c>
      <c r="H273" s="44" t="s">
        <v>1159</v>
      </c>
      <c r="I273" s="54">
        <v>24020.25</v>
      </c>
      <c r="J273" s="16"/>
    </row>
    <row r="274" spans="2:10" ht="36">
      <c r="B274" s="19">
        <v>209</v>
      </c>
      <c r="C274" s="45">
        <v>43235</v>
      </c>
      <c r="D274" s="45" t="s">
        <v>701</v>
      </c>
      <c r="E274" s="44" t="s">
        <v>1013</v>
      </c>
      <c r="F274" s="44" t="s">
        <v>1014</v>
      </c>
      <c r="G274" s="46">
        <v>200826</v>
      </c>
      <c r="H274" s="44" t="s">
        <v>1160</v>
      </c>
      <c r="I274" s="54">
        <v>29400</v>
      </c>
      <c r="J274" s="16"/>
    </row>
    <row r="275" spans="2:10" ht="48">
      <c r="B275" s="19">
        <v>210</v>
      </c>
      <c r="C275" s="48">
        <v>43235</v>
      </c>
      <c r="D275" s="48" t="s">
        <v>701</v>
      </c>
      <c r="E275" s="49" t="s">
        <v>1044</v>
      </c>
      <c r="F275" s="49" t="s">
        <v>1161</v>
      </c>
      <c r="G275" s="49" t="s">
        <v>1162</v>
      </c>
      <c r="H275" s="49" t="s">
        <v>1163</v>
      </c>
      <c r="I275" s="50">
        <v>23806</v>
      </c>
      <c r="J275" s="51"/>
    </row>
    <row r="276" spans="2:10" ht="24">
      <c r="B276" s="19">
        <v>211</v>
      </c>
      <c r="C276" s="48">
        <v>43235</v>
      </c>
      <c r="D276" s="48" t="s">
        <v>701</v>
      </c>
      <c r="E276" s="49" t="s">
        <v>755</v>
      </c>
      <c r="F276" s="49" t="s">
        <v>924</v>
      </c>
      <c r="G276" s="49" t="s">
        <v>925</v>
      </c>
      <c r="H276" s="49" t="s">
        <v>759</v>
      </c>
      <c r="I276" s="50">
        <v>291.93</v>
      </c>
      <c r="J276" s="51"/>
    </row>
    <row r="277" spans="2:10" ht="36">
      <c r="B277" s="19">
        <v>212</v>
      </c>
      <c r="C277" s="45">
        <v>43236</v>
      </c>
      <c r="D277" s="45" t="s">
        <v>701</v>
      </c>
      <c r="E277" s="35" t="s">
        <v>990</v>
      </c>
      <c r="F277" s="44" t="s">
        <v>991</v>
      </c>
      <c r="G277" s="46">
        <v>195425</v>
      </c>
      <c r="H277" s="44" t="s">
        <v>1164</v>
      </c>
      <c r="I277" s="56">
        <v>6175</v>
      </c>
      <c r="J277" s="16"/>
    </row>
    <row r="278" spans="2:10" ht="24">
      <c r="B278" s="19">
        <v>213</v>
      </c>
      <c r="C278" s="45">
        <v>43236</v>
      </c>
      <c r="D278" s="45" t="s">
        <v>701</v>
      </c>
      <c r="E278" s="35" t="s">
        <v>890</v>
      </c>
      <c r="F278" s="44" t="s">
        <v>1165</v>
      </c>
      <c r="G278" s="46">
        <v>205724</v>
      </c>
      <c r="H278" s="44" t="s">
        <v>1166</v>
      </c>
      <c r="I278" s="54">
        <v>4595</v>
      </c>
      <c r="J278" s="16"/>
    </row>
    <row r="279" spans="2:10" ht="48">
      <c r="B279" s="19">
        <v>214</v>
      </c>
      <c r="C279" s="45">
        <v>43236</v>
      </c>
      <c r="D279" s="45" t="s">
        <v>701</v>
      </c>
      <c r="E279" s="35" t="s">
        <v>1013</v>
      </c>
      <c r="F279" s="44" t="s">
        <v>304</v>
      </c>
      <c r="G279" s="46">
        <v>206174</v>
      </c>
      <c r="H279" s="44" t="s">
        <v>1167</v>
      </c>
      <c r="I279" s="72">
        <v>222297.29</v>
      </c>
      <c r="J279" s="16"/>
    </row>
    <row r="280" spans="2:10" ht="48">
      <c r="B280" s="19">
        <v>215</v>
      </c>
      <c r="C280" s="48">
        <v>43236</v>
      </c>
      <c r="D280" s="48" t="s">
        <v>701</v>
      </c>
      <c r="E280" s="49" t="s">
        <v>1168</v>
      </c>
      <c r="F280" s="49" t="s">
        <v>1169</v>
      </c>
      <c r="G280" s="49" t="s">
        <v>506</v>
      </c>
      <c r="H280" s="49" t="s">
        <v>1170</v>
      </c>
      <c r="I280" s="50">
        <v>8590</v>
      </c>
      <c r="J280" s="51"/>
    </row>
    <row r="281" spans="2:10" ht="24">
      <c r="B281" s="19">
        <v>216</v>
      </c>
      <c r="C281" s="45">
        <v>43237</v>
      </c>
      <c r="D281" s="45" t="s">
        <v>701</v>
      </c>
      <c r="E281" s="44" t="s">
        <v>755</v>
      </c>
      <c r="F281" s="44" t="s">
        <v>887</v>
      </c>
      <c r="G281" s="46">
        <v>186645</v>
      </c>
      <c r="H281" s="44" t="s">
        <v>889</v>
      </c>
      <c r="I281" s="54">
        <v>1312</v>
      </c>
      <c r="J281" s="16"/>
    </row>
    <row r="282" spans="2:10" ht="48">
      <c r="B282" s="19">
        <v>217</v>
      </c>
      <c r="C282" s="48">
        <v>43237</v>
      </c>
      <c r="D282" s="48" t="s">
        <v>701</v>
      </c>
      <c r="E282" s="49" t="s">
        <v>990</v>
      </c>
      <c r="F282" s="49" t="s">
        <v>1171</v>
      </c>
      <c r="G282" s="49" t="s">
        <v>40</v>
      </c>
      <c r="H282" s="49" t="s">
        <v>1172</v>
      </c>
      <c r="I282" s="50">
        <v>33000</v>
      </c>
      <c r="J282" s="51"/>
    </row>
    <row r="283" spans="2:10" ht="36">
      <c r="B283" s="19">
        <v>218</v>
      </c>
      <c r="C283" s="45">
        <v>43238</v>
      </c>
      <c r="D283" s="45" t="s">
        <v>701</v>
      </c>
      <c r="E283" s="35" t="s">
        <v>864</v>
      </c>
      <c r="F283" s="44" t="s">
        <v>865</v>
      </c>
      <c r="G283" s="46">
        <v>189674</v>
      </c>
      <c r="H283" s="35" t="s">
        <v>1173</v>
      </c>
      <c r="I283" s="54">
        <v>150098.08</v>
      </c>
      <c r="J283" s="16"/>
    </row>
    <row r="284" spans="2:10" ht="24">
      <c r="B284" s="19">
        <v>219</v>
      </c>
      <c r="C284" s="45">
        <v>43238</v>
      </c>
      <c r="D284" s="45" t="s">
        <v>701</v>
      </c>
      <c r="E284" s="35" t="s">
        <v>890</v>
      </c>
      <c r="F284" s="44" t="s">
        <v>959</v>
      </c>
      <c r="G284" s="46">
        <v>202425</v>
      </c>
      <c r="H284" s="44" t="s">
        <v>1174</v>
      </c>
      <c r="I284" s="54">
        <v>8333.33</v>
      </c>
      <c r="J284" s="16"/>
    </row>
    <row r="285" spans="2:10" ht="24">
      <c r="B285" s="19">
        <v>220</v>
      </c>
      <c r="C285" s="45">
        <v>43238</v>
      </c>
      <c r="D285" s="45" t="s">
        <v>701</v>
      </c>
      <c r="E285" s="35" t="s">
        <v>774</v>
      </c>
      <c r="F285" s="44" t="s">
        <v>1081</v>
      </c>
      <c r="G285" s="46">
        <v>193158</v>
      </c>
      <c r="H285" s="44" t="s">
        <v>1175</v>
      </c>
      <c r="I285" s="54">
        <v>418.79</v>
      </c>
      <c r="J285" s="16"/>
    </row>
    <row r="286" spans="2:10" ht="24">
      <c r="B286" s="19">
        <v>221</v>
      </c>
      <c r="C286" s="45">
        <v>43238</v>
      </c>
      <c r="D286" s="45" t="s">
        <v>701</v>
      </c>
      <c r="E286" s="35" t="s">
        <v>774</v>
      </c>
      <c r="F286" s="44" t="s">
        <v>1081</v>
      </c>
      <c r="G286" s="46">
        <v>193158</v>
      </c>
      <c r="H286" s="44" t="s">
        <v>1175</v>
      </c>
      <c r="I286" s="54">
        <v>418.79</v>
      </c>
      <c r="J286" s="16"/>
    </row>
    <row r="287" spans="2:10" ht="36">
      <c r="B287" s="19">
        <v>222</v>
      </c>
      <c r="C287" s="45">
        <v>43238</v>
      </c>
      <c r="D287" s="45" t="s">
        <v>701</v>
      </c>
      <c r="E287" s="35" t="s">
        <v>867</v>
      </c>
      <c r="F287" s="44" t="s">
        <v>868</v>
      </c>
      <c r="G287" s="46">
        <v>201213</v>
      </c>
      <c r="H287" s="44" t="s">
        <v>766</v>
      </c>
      <c r="I287" s="54">
        <v>4570</v>
      </c>
      <c r="J287" s="16"/>
    </row>
    <row r="288" spans="2:10" ht="72">
      <c r="B288" s="19">
        <v>223</v>
      </c>
      <c r="C288" s="45">
        <v>43238</v>
      </c>
      <c r="D288" s="45" t="s">
        <v>701</v>
      </c>
      <c r="E288" s="35" t="s">
        <v>898</v>
      </c>
      <c r="F288" s="44" t="s">
        <v>32</v>
      </c>
      <c r="G288" s="46">
        <v>203329</v>
      </c>
      <c r="H288" s="44" t="s">
        <v>762</v>
      </c>
      <c r="I288" s="54">
        <v>9764</v>
      </c>
      <c r="J288" s="16"/>
    </row>
    <row r="289" spans="2:10" ht="36">
      <c r="B289" s="19">
        <v>224</v>
      </c>
      <c r="C289" s="45">
        <v>43238</v>
      </c>
      <c r="D289" s="45" t="s">
        <v>701</v>
      </c>
      <c r="E289" s="35" t="s">
        <v>811</v>
      </c>
      <c r="F289" s="44" t="s">
        <v>21</v>
      </c>
      <c r="G289" s="46">
        <v>195108</v>
      </c>
      <c r="H289" s="44" t="s">
        <v>1176</v>
      </c>
      <c r="I289" s="54">
        <v>350</v>
      </c>
      <c r="J289" s="16"/>
    </row>
    <row r="290" spans="2:10" ht="36">
      <c r="B290" s="19">
        <v>225</v>
      </c>
      <c r="C290" s="45">
        <v>43238</v>
      </c>
      <c r="D290" s="45" t="s">
        <v>701</v>
      </c>
      <c r="E290" s="35" t="s">
        <v>864</v>
      </c>
      <c r="F290" s="44" t="s">
        <v>1011</v>
      </c>
      <c r="G290" s="46">
        <v>192769</v>
      </c>
      <c r="H290" s="44" t="s">
        <v>1045</v>
      </c>
      <c r="I290" s="67">
        <v>15435.25</v>
      </c>
      <c r="J290" s="16"/>
    </row>
    <row r="291" spans="2:10" ht="36">
      <c r="B291" s="19">
        <v>226</v>
      </c>
      <c r="C291" s="45">
        <v>43238</v>
      </c>
      <c r="D291" s="45" t="s">
        <v>701</v>
      </c>
      <c r="E291" s="35" t="s">
        <v>872</v>
      </c>
      <c r="F291" s="44" t="s">
        <v>928</v>
      </c>
      <c r="G291" s="46">
        <v>198229</v>
      </c>
      <c r="H291" s="44" t="s">
        <v>1177</v>
      </c>
      <c r="I291" s="54">
        <v>1799</v>
      </c>
      <c r="J291" s="16"/>
    </row>
    <row r="292" spans="2:10" ht="24">
      <c r="B292" s="19">
        <v>227</v>
      </c>
      <c r="C292" s="48">
        <v>43238</v>
      </c>
      <c r="D292" s="48" t="s">
        <v>701</v>
      </c>
      <c r="E292" s="49" t="s">
        <v>755</v>
      </c>
      <c r="F292" s="49" t="s">
        <v>921</v>
      </c>
      <c r="G292" s="49" t="s">
        <v>922</v>
      </c>
      <c r="H292" s="49" t="s">
        <v>923</v>
      </c>
      <c r="I292" s="50">
        <f>369.64+657.19+558.4+493.86+109.22</f>
        <v>2188.31</v>
      </c>
      <c r="J292" s="51"/>
    </row>
    <row r="293" spans="2:10" ht="36">
      <c r="B293" s="19">
        <v>228</v>
      </c>
      <c r="C293" s="48">
        <v>43238</v>
      </c>
      <c r="D293" s="48" t="s">
        <v>701</v>
      </c>
      <c r="E293" s="49" t="s">
        <v>872</v>
      </c>
      <c r="F293" s="49" t="s">
        <v>22</v>
      </c>
      <c r="G293" s="49" t="s">
        <v>41</v>
      </c>
      <c r="H293" s="49" t="s">
        <v>1178</v>
      </c>
      <c r="I293" s="50">
        <v>499</v>
      </c>
      <c r="J293" s="51"/>
    </row>
    <row r="294" spans="2:10" ht="36">
      <c r="B294" s="19">
        <v>229</v>
      </c>
      <c r="C294" s="48">
        <v>43238</v>
      </c>
      <c r="D294" s="48" t="s">
        <v>701</v>
      </c>
      <c r="E294" s="49" t="s">
        <v>755</v>
      </c>
      <c r="F294" s="49" t="s">
        <v>1179</v>
      </c>
      <c r="G294" s="49" t="s">
        <v>925</v>
      </c>
      <c r="H294" s="49" t="s">
        <v>759</v>
      </c>
      <c r="I294" s="50">
        <v>395.08</v>
      </c>
      <c r="J294" s="51"/>
    </row>
    <row r="295" spans="2:10" ht="24">
      <c r="B295" s="19">
        <v>230</v>
      </c>
      <c r="C295" s="48">
        <v>43238</v>
      </c>
      <c r="D295" s="48" t="s">
        <v>701</v>
      </c>
      <c r="E295" s="49" t="s">
        <v>755</v>
      </c>
      <c r="F295" s="49" t="s">
        <v>1180</v>
      </c>
      <c r="G295" s="49" t="s">
        <v>922</v>
      </c>
      <c r="H295" s="49" t="s">
        <v>1085</v>
      </c>
      <c r="I295" s="50">
        <f>5613.99+870.87</f>
        <v>6484.86</v>
      </c>
      <c r="J295" s="51"/>
    </row>
    <row r="296" spans="2:10" ht="36">
      <c r="B296" s="19">
        <v>231</v>
      </c>
      <c r="C296" s="45">
        <v>43241</v>
      </c>
      <c r="D296" s="45" t="s">
        <v>701</v>
      </c>
      <c r="E296" s="35" t="s">
        <v>864</v>
      </c>
      <c r="F296" s="65" t="s">
        <v>1011</v>
      </c>
      <c r="G296" s="46">
        <v>192775</v>
      </c>
      <c r="H296" s="35" t="s">
        <v>1181</v>
      </c>
      <c r="I296" s="56">
        <v>799</v>
      </c>
      <c r="J296" s="16"/>
    </row>
    <row r="297" spans="2:10" ht="48">
      <c r="B297" s="19">
        <v>232</v>
      </c>
      <c r="C297" s="45">
        <v>43241</v>
      </c>
      <c r="D297" s="45" t="s">
        <v>701</v>
      </c>
      <c r="E297" s="44" t="s">
        <v>963</v>
      </c>
      <c r="F297" s="44" t="s">
        <v>964</v>
      </c>
      <c r="G297" s="46">
        <v>193771</v>
      </c>
      <c r="H297" s="44" t="s">
        <v>1048</v>
      </c>
      <c r="I297" s="54">
        <v>54427.5</v>
      </c>
      <c r="J297" s="16"/>
    </row>
    <row r="298" spans="2:10" ht="36">
      <c r="B298" s="19">
        <v>233</v>
      </c>
      <c r="C298" s="45">
        <v>43241</v>
      </c>
      <c r="D298" s="45" t="s">
        <v>701</v>
      </c>
      <c r="E298" s="35" t="s">
        <v>777</v>
      </c>
      <c r="F298" s="35" t="s">
        <v>1040</v>
      </c>
      <c r="G298" s="46">
        <v>203985</v>
      </c>
      <c r="H298" s="44" t="s">
        <v>1041</v>
      </c>
      <c r="I298" s="47">
        <v>7750</v>
      </c>
      <c r="J298" s="16"/>
    </row>
    <row r="299" spans="2:10" ht="48">
      <c r="B299" s="19">
        <v>234</v>
      </c>
      <c r="C299" s="45">
        <v>43241</v>
      </c>
      <c r="D299" s="45" t="s">
        <v>701</v>
      </c>
      <c r="E299" s="35" t="s">
        <v>1044</v>
      </c>
      <c r="F299" s="44" t="s">
        <v>837</v>
      </c>
      <c r="G299" s="46">
        <v>203871</v>
      </c>
      <c r="H299" s="44" t="s">
        <v>839</v>
      </c>
      <c r="I299" s="54">
        <v>3731.08</v>
      </c>
      <c r="J299" s="16"/>
    </row>
    <row r="300" spans="2:10" ht="36">
      <c r="B300" s="19">
        <v>235</v>
      </c>
      <c r="C300" s="45">
        <v>43241</v>
      </c>
      <c r="D300" s="45" t="s">
        <v>701</v>
      </c>
      <c r="E300" s="44" t="s">
        <v>755</v>
      </c>
      <c r="F300" s="44" t="s">
        <v>900</v>
      </c>
      <c r="G300" s="46">
        <v>198143</v>
      </c>
      <c r="H300" s="44" t="s">
        <v>901</v>
      </c>
      <c r="I300" s="54">
        <v>1480</v>
      </c>
      <c r="J300" s="16"/>
    </row>
    <row r="301" spans="2:10" ht="36">
      <c r="B301" s="19">
        <v>236</v>
      </c>
      <c r="C301" s="45">
        <v>43241</v>
      </c>
      <c r="D301" s="45" t="s">
        <v>701</v>
      </c>
      <c r="E301" s="35" t="s">
        <v>872</v>
      </c>
      <c r="F301" s="53" t="s">
        <v>1061</v>
      </c>
      <c r="G301" s="46">
        <v>198801</v>
      </c>
      <c r="H301" s="53" t="s">
        <v>1062</v>
      </c>
      <c r="I301" s="54">
        <v>26854</v>
      </c>
      <c r="J301" s="16"/>
    </row>
    <row r="302" spans="2:10" ht="36">
      <c r="B302" s="19">
        <v>237</v>
      </c>
      <c r="C302" s="45">
        <v>43241</v>
      </c>
      <c r="D302" s="45" t="s">
        <v>701</v>
      </c>
      <c r="E302" s="44" t="s">
        <v>755</v>
      </c>
      <c r="F302" s="44" t="s">
        <v>887</v>
      </c>
      <c r="G302" s="46">
        <v>197261</v>
      </c>
      <c r="H302" s="44" t="s">
        <v>1182</v>
      </c>
      <c r="I302" s="54">
        <v>533</v>
      </c>
      <c r="J302" s="16"/>
    </row>
    <row r="303" spans="2:10" ht="36">
      <c r="B303" s="19">
        <v>238</v>
      </c>
      <c r="C303" s="45">
        <v>43241</v>
      </c>
      <c r="D303" s="45" t="s">
        <v>701</v>
      </c>
      <c r="E303" s="44" t="s">
        <v>755</v>
      </c>
      <c r="F303" s="44" t="s">
        <v>900</v>
      </c>
      <c r="G303" s="46">
        <v>198143</v>
      </c>
      <c r="H303" s="44" t="s">
        <v>901</v>
      </c>
      <c r="I303" s="54">
        <v>320</v>
      </c>
      <c r="J303" s="16"/>
    </row>
    <row r="304" spans="2:10" ht="36">
      <c r="B304" s="19">
        <v>239</v>
      </c>
      <c r="C304" s="45">
        <v>43241</v>
      </c>
      <c r="D304" s="45" t="s">
        <v>701</v>
      </c>
      <c r="E304" s="35" t="s">
        <v>860</v>
      </c>
      <c r="F304" s="44" t="s">
        <v>1088</v>
      </c>
      <c r="G304" s="46">
        <v>204959</v>
      </c>
      <c r="H304" s="44" t="s">
        <v>1089</v>
      </c>
      <c r="I304" s="54">
        <v>2500</v>
      </c>
      <c r="J304" s="16"/>
    </row>
    <row r="305" spans="2:10" ht="36">
      <c r="B305" s="19">
        <v>240</v>
      </c>
      <c r="C305" s="48">
        <v>43241</v>
      </c>
      <c r="D305" s="48" t="s">
        <v>701</v>
      </c>
      <c r="E305" s="49" t="s">
        <v>1013</v>
      </c>
      <c r="F305" s="49" t="s">
        <v>91</v>
      </c>
      <c r="G305" s="49" t="s">
        <v>69</v>
      </c>
      <c r="H305" s="49" t="s">
        <v>1183</v>
      </c>
      <c r="I305" s="50">
        <v>2083.01</v>
      </c>
      <c r="J305" s="51"/>
    </row>
    <row r="306" spans="2:10" ht="60">
      <c r="B306" s="19">
        <v>241</v>
      </c>
      <c r="C306" s="45">
        <v>43242</v>
      </c>
      <c r="D306" s="45" t="s">
        <v>701</v>
      </c>
      <c r="E306" s="35" t="s">
        <v>867</v>
      </c>
      <c r="F306" s="53" t="s">
        <v>907</v>
      </c>
      <c r="G306" s="46">
        <v>193296</v>
      </c>
      <c r="H306" s="53" t="s">
        <v>1184</v>
      </c>
      <c r="I306" s="54">
        <v>266772.6</v>
      </c>
      <c r="J306" s="16"/>
    </row>
    <row r="307" spans="2:10" ht="36">
      <c r="B307" s="19">
        <v>242</v>
      </c>
      <c r="C307" s="45">
        <v>43243</v>
      </c>
      <c r="D307" s="45" t="s">
        <v>701</v>
      </c>
      <c r="E307" s="35" t="s">
        <v>867</v>
      </c>
      <c r="F307" s="44" t="s">
        <v>1055</v>
      </c>
      <c r="G307" s="46">
        <v>174511</v>
      </c>
      <c r="H307" s="44" t="s">
        <v>1084</v>
      </c>
      <c r="I307" s="54">
        <f>27189.51+63015.3+31507.65+47261.48+23630.74+47261.48</f>
        <v>239866.16</v>
      </c>
      <c r="J307" s="16"/>
    </row>
    <row r="308" spans="2:10" ht="24">
      <c r="B308" s="19">
        <v>243</v>
      </c>
      <c r="C308" s="45">
        <v>43243</v>
      </c>
      <c r="D308" s="45" t="s">
        <v>701</v>
      </c>
      <c r="E308" s="35" t="s">
        <v>861</v>
      </c>
      <c r="F308" s="44" t="s">
        <v>1059</v>
      </c>
      <c r="G308" s="46">
        <v>204028</v>
      </c>
      <c r="H308" s="44" t="s">
        <v>1185</v>
      </c>
      <c r="I308" s="54">
        <v>66666.66</v>
      </c>
      <c r="J308" s="16"/>
    </row>
    <row r="309" spans="2:10" ht="48">
      <c r="B309" s="19">
        <v>244</v>
      </c>
      <c r="C309" s="45">
        <v>43243</v>
      </c>
      <c r="D309" s="45" t="s">
        <v>701</v>
      </c>
      <c r="E309" s="44" t="s">
        <v>755</v>
      </c>
      <c r="F309" s="53" t="s">
        <v>1068</v>
      </c>
      <c r="G309" s="46">
        <v>194003</v>
      </c>
      <c r="H309" s="44" t="s">
        <v>1069</v>
      </c>
      <c r="I309" s="54">
        <v>82416.67</v>
      </c>
      <c r="J309" s="16"/>
    </row>
    <row r="310" spans="2:10" ht="48">
      <c r="B310" s="19">
        <v>245</v>
      </c>
      <c r="C310" s="45">
        <v>43243</v>
      </c>
      <c r="D310" s="45" t="s">
        <v>701</v>
      </c>
      <c r="E310" s="35" t="s">
        <v>968</v>
      </c>
      <c r="F310" s="44" t="s">
        <v>969</v>
      </c>
      <c r="G310" s="46">
        <v>199566</v>
      </c>
      <c r="H310" s="44" t="s">
        <v>970</v>
      </c>
      <c r="I310" s="54">
        <v>6875</v>
      </c>
      <c r="J310" s="16"/>
    </row>
    <row r="311" spans="2:10" ht="48">
      <c r="B311" s="19">
        <v>246</v>
      </c>
      <c r="C311" s="48">
        <v>43243</v>
      </c>
      <c r="D311" s="48" t="s">
        <v>701</v>
      </c>
      <c r="E311" s="49" t="s">
        <v>1044</v>
      </c>
      <c r="F311" s="49" t="s">
        <v>1186</v>
      </c>
      <c r="G311" s="49" t="s">
        <v>505</v>
      </c>
      <c r="H311" s="49" t="s">
        <v>1187</v>
      </c>
      <c r="I311" s="50">
        <v>7698.25</v>
      </c>
      <c r="J311" s="51"/>
    </row>
    <row r="312" spans="2:10" ht="36">
      <c r="B312" s="19">
        <v>247</v>
      </c>
      <c r="C312" s="52">
        <v>43243</v>
      </c>
      <c r="D312" s="48" t="s">
        <v>701</v>
      </c>
      <c r="E312" s="35" t="e">
        <f>+#REF!</f>
        <v>#REF!</v>
      </c>
      <c r="F312" s="35" t="s">
        <v>1188</v>
      </c>
      <c r="G312" s="53" t="s">
        <v>1189</v>
      </c>
      <c r="H312" s="53" t="s">
        <v>1084</v>
      </c>
      <c r="I312" s="54" t="e">
        <f>+#REF!</f>
        <v>#REF!</v>
      </c>
      <c r="J312" s="35"/>
    </row>
    <row r="313" spans="2:10" ht="24">
      <c r="B313" s="19">
        <v>248</v>
      </c>
      <c r="C313" s="45">
        <v>43244</v>
      </c>
      <c r="D313" s="45" t="s">
        <v>701</v>
      </c>
      <c r="E313" s="44" t="s">
        <v>755</v>
      </c>
      <c r="F313" s="44" t="s">
        <v>918</v>
      </c>
      <c r="G313" s="46">
        <v>203001</v>
      </c>
      <c r="H313" s="44" t="s">
        <v>786</v>
      </c>
      <c r="I313" s="54">
        <v>1400</v>
      </c>
      <c r="J313" s="16"/>
    </row>
    <row r="314" spans="2:10" ht="36">
      <c r="B314" s="19">
        <v>249</v>
      </c>
      <c r="C314" s="45">
        <v>43244</v>
      </c>
      <c r="D314" s="45" t="s">
        <v>701</v>
      </c>
      <c r="E314" s="35" t="s">
        <v>864</v>
      </c>
      <c r="F314" s="44" t="s">
        <v>1101</v>
      </c>
      <c r="G314" s="46">
        <v>203850</v>
      </c>
      <c r="H314" s="44" t="s">
        <v>1190</v>
      </c>
      <c r="I314" s="54">
        <v>2554.75</v>
      </c>
      <c r="J314" s="16"/>
    </row>
    <row r="315" spans="2:10" ht="36">
      <c r="B315" s="19">
        <v>250</v>
      </c>
      <c r="C315" s="45">
        <v>43244</v>
      </c>
      <c r="D315" s="45" t="s">
        <v>701</v>
      </c>
      <c r="E315" s="44" t="s">
        <v>744</v>
      </c>
      <c r="F315" s="44" t="s">
        <v>1191</v>
      </c>
      <c r="G315" s="46">
        <v>205067</v>
      </c>
      <c r="H315" s="44" t="s">
        <v>1192</v>
      </c>
      <c r="I315" s="54">
        <v>22421.9</v>
      </c>
      <c r="J315" s="16"/>
    </row>
    <row r="316" spans="2:10" ht="36">
      <c r="B316" s="19">
        <v>251</v>
      </c>
      <c r="C316" s="45">
        <v>43244</v>
      </c>
      <c r="D316" s="45" t="s">
        <v>701</v>
      </c>
      <c r="E316" s="44" t="s">
        <v>744</v>
      </c>
      <c r="F316" s="44" t="s">
        <v>1191</v>
      </c>
      <c r="G316" s="46">
        <v>204832</v>
      </c>
      <c r="H316" s="44" t="s">
        <v>1193</v>
      </c>
      <c r="I316" s="54">
        <v>27746.9</v>
      </c>
      <c r="J316" s="16"/>
    </row>
    <row r="317" spans="2:10" ht="36">
      <c r="B317" s="19">
        <v>252</v>
      </c>
      <c r="C317" s="45">
        <v>43244</v>
      </c>
      <c r="D317" s="45" t="s">
        <v>701</v>
      </c>
      <c r="E317" s="35" t="s">
        <v>815</v>
      </c>
      <c r="F317" s="44" t="s">
        <v>816</v>
      </c>
      <c r="G317" s="46">
        <v>199498</v>
      </c>
      <c r="H317" s="44" t="s">
        <v>938</v>
      </c>
      <c r="I317" s="54">
        <v>413</v>
      </c>
      <c r="J317" s="16"/>
    </row>
    <row r="318" spans="2:10" ht="60">
      <c r="B318" s="19">
        <v>253</v>
      </c>
      <c r="C318" s="45">
        <v>43244</v>
      </c>
      <c r="D318" s="45" t="s">
        <v>701</v>
      </c>
      <c r="E318" s="35" t="s">
        <v>867</v>
      </c>
      <c r="F318" s="44" t="s">
        <v>979</v>
      </c>
      <c r="G318" s="46">
        <v>203522</v>
      </c>
      <c r="H318" s="44" t="s">
        <v>1194</v>
      </c>
      <c r="I318" s="54">
        <v>40413.18</v>
      </c>
      <c r="J318" s="16"/>
    </row>
    <row r="319" spans="2:10" ht="24">
      <c r="B319" s="19">
        <v>254</v>
      </c>
      <c r="C319" s="48">
        <v>43244</v>
      </c>
      <c r="D319" s="48" t="s">
        <v>701</v>
      </c>
      <c r="E319" s="49" t="s">
        <v>755</v>
      </c>
      <c r="F319" s="49" t="s">
        <v>1179</v>
      </c>
      <c r="G319" s="49" t="s">
        <v>925</v>
      </c>
      <c r="H319" s="49" t="s">
        <v>759</v>
      </c>
      <c r="I319" s="50">
        <v>307.4</v>
      </c>
      <c r="J319" s="51"/>
    </row>
    <row r="320" spans="2:10" ht="24">
      <c r="B320" s="19">
        <v>255</v>
      </c>
      <c r="C320" s="48">
        <v>43244</v>
      </c>
      <c r="D320" s="48" t="s">
        <v>701</v>
      </c>
      <c r="E320" s="49" t="s">
        <v>755</v>
      </c>
      <c r="F320" s="49" t="s">
        <v>1195</v>
      </c>
      <c r="G320" s="49" t="s">
        <v>1196</v>
      </c>
      <c r="H320" s="49" t="s">
        <v>1197</v>
      </c>
      <c r="I320" s="50">
        <v>558</v>
      </c>
      <c r="J320" s="51"/>
    </row>
    <row r="321" spans="2:10" ht="36">
      <c r="B321" s="19">
        <v>256</v>
      </c>
      <c r="C321" s="48">
        <v>43244</v>
      </c>
      <c r="D321" s="48" t="s">
        <v>701</v>
      </c>
      <c r="E321" s="49" t="s">
        <v>815</v>
      </c>
      <c r="F321" s="49" t="s">
        <v>92</v>
      </c>
      <c r="G321" s="49" t="s">
        <v>71</v>
      </c>
      <c r="H321" s="49" t="s">
        <v>1198</v>
      </c>
      <c r="I321" s="50">
        <v>1999</v>
      </c>
      <c r="J321" s="51"/>
    </row>
    <row r="322" spans="2:10" ht="36">
      <c r="B322" s="19">
        <v>257</v>
      </c>
      <c r="C322" s="45">
        <v>43245</v>
      </c>
      <c r="D322" s="45" t="s">
        <v>701</v>
      </c>
      <c r="E322" s="35" t="s">
        <v>867</v>
      </c>
      <c r="F322" s="44" t="s">
        <v>1199</v>
      </c>
      <c r="G322" s="46">
        <v>188163</v>
      </c>
      <c r="H322" s="44" t="s">
        <v>1200</v>
      </c>
      <c r="I322" s="56">
        <v>13366.68</v>
      </c>
      <c r="J322" s="16"/>
    </row>
    <row r="323" spans="2:10" ht="24">
      <c r="B323" s="19">
        <v>258</v>
      </c>
      <c r="C323" s="48">
        <v>43245</v>
      </c>
      <c r="D323" s="48" t="s">
        <v>701</v>
      </c>
      <c r="E323" s="49" t="s">
        <v>755</v>
      </c>
      <c r="F323" s="49" t="s">
        <v>1179</v>
      </c>
      <c r="G323" s="49" t="s">
        <v>925</v>
      </c>
      <c r="H323" s="49" t="s">
        <v>759</v>
      </c>
      <c r="I323" s="50">
        <v>175.91</v>
      </c>
      <c r="J323" s="51"/>
    </row>
    <row r="324" spans="2:10" ht="72">
      <c r="B324" s="19">
        <v>259</v>
      </c>
      <c r="C324" s="48">
        <v>43245</v>
      </c>
      <c r="D324" s="48" t="s">
        <v>701</v>
      </c>
      <c r="E324" s="49" t="s">
        <v>898</v>
      </c>
      <c r="F324" s="49" t="s">
        <v>124</v>
      </c>
      <c r="G324" s="49" t="s">
        <v>507</v>
      </c>
      <c r="H324" s="49" t="s">
        <v>1201</v>
      </c>
      <c r="I324" s="50">
        <v>1800</v>
      </c>
      <c r="J324" s="51"/>
    </row>
    <row r="325" spans="2:10" ht="36">
      <c r="B325" s="19">
        <v>260</v>
      </c>
      <c r="C325" s="45">
        <v>43248</v>
      </c>
      <c r="D325" s="45" t="s">
        <v>701</v>
      </c>
      <c r="E325" s="44" t="s">
        <v>1013</v>
      </c>
      <c r="F325" s="71" t="s">
        <v>1014</v>
      </c>
      <c r="G325" s="46">
        <v>201781</v>
      </c>
      <c r="H325" s="44" t="s">
        <v>1015</v>
      </c>
      <c r="I325" s="54">
        <v>73946.84</v>
      </c>
      <c r="J325" s="16"/>
    </row>
    <row r="326" spans="2:10" ht="36">
      <c r="B326" s="19">
        <v>261</v>
      </c>
      <c r="C326" s="45">
        <v>43248</v>
      </c>
      <c r="D326" s="45" t="s">
        <v>701</v>
      </c>
      <c r="E326" s="44" t="s">
        <v>755</v>
      </c>
      <c r="F326" s="44" t="s">
        <v>1029</v>
      </c>
      <c r="G326" s="46">
        <v>197499</v>
      </c>
      <c r="H326" s="53" t="s">
        <v>1030</v>
      </c>
      <c r="I326" s="54">
        <v>20104.17</v>
      </c>
      <c r="J326" s="16"/>
    </row>
    <row r="327" spans="2:10" ht="24">
      <c r="B327" s="19">
        <v>262</v>
      </c>
      <c r="C327" s="45">
        <v>43248</v>
      </c>
      <c r="D327" s="45" t="s">
        <v>701</v>
      </c>
      <c r="E327" s="44" t="s">
        <v>1202</v>
      </c>
      <c r="F327" s="44" t="s">
        <v>15</v>
      </c>
      <c r="G327" s="46">
        <v>177772</v>
      </c>
      <c r="H327" s="44" t="s">
        <v>1203</v>
      </c>
      <c r="I327" s="54">
        <v>683859.56</v>
      </c>
      <c r="J327" s="16"/>
    </row>
    <row r="328" spans="2:10" ht="36">
      <c r="B328" s="19">
        <v>263</v>
      </c>
      <c r="C328" s="45">
        <v>43248</v>
      </c>
      <c r="D328" s="45" t="s">
        <v>701</v>
      </c>
      <c r="E328" s="44" t="s">
        <v>755</v>
      </c>
      <c r="F328" s="44" t="s">
        <v>1031</v>
      </c>
      <c r="G328" s="46">
        <v>193151</v>
      </c>
      <c r="H328" s="44" t="s">
        <v>1204</v>
      </c>
      <c r="I328" s="54">
        <v>7291.67</v>
      </c>
      <c r="J328" s="16"/>
    </row>
    <row r="329" spans="2:10" ht="36">
      <c r="B329" s="19">
        <v>264</v>
      </c>
      <c r="C329" s="45">
        <v>43248</v>
      </c>
      <c r="D329" s="45" t="s">
        <v>701</v>
      </c>
      <c r="E329" s="35" t="s">
        <v>864</v>
      </c>
      <c r="F329" s="44" t="s">
        <v>865</v>
      </c>
      <c r="G329" s="46">
        <v>189674</v>
      </c>
      <c r="H329" s="35" t="s">
        <v>1205</v>
      </c>
      <c r="I329" s="54">
        <v>150098.08</v>
      </c>
      <c r="J329" s="16"/>
    </row>
    <row r="330" spans="2:10" ht="36">
      <c r="B330" s="19">
        <v>265</v>
      </c>
      <c r="C330" s="48">
        <v>43248</v>
      </c>
      <c r="D330" s="48" t="s">
        <v>701</v>
      </c>
      <c r="E330" s="49" t="s">
        <v>755</v>
      </c>
      <c r="F330" s="49" t="s">
        <v>1179</v>
      </c>
      <c r="G330" s="49" t="s">
        <v>925</v>
      </c>
      <c r="H330" s="49" t="s">
        <v>758</v>
      </c>
      <c r="I330" s="50">
        <v>103.42</v>
      </c>
      <c r="J330" s="51"/>
    </row>
    <row r="331" spans="2:10" ht="48">
      <c r="B331" s="19">
        <v>266</v>
      </c>
      <c r="C331" s="48">
        <v>43248</v>
      </c>
      <c r="D331" s="48" t="s">
        <v>701</v>
      </c>
      <c r="E331" s="49" t="s">
        <v>1119</v>
      </c>
      <c r="F331" s="49" t="s">
        <v>31</v>
      </c>
      <c r="G331" s="49" t="s">
        <v>39</v>
      </c>
      <c r="H331" s="49" t="s">
        <v>1206</v>
      </c>
      <c r="I331" s="50">
        <v>21000</v>
      </c>
      <c r="J331" s="51"/>
    </row>
    <row r="332" spans="2:10" ht="48">
      <c r="B332" s="19">
        <v>267</v>
      </c>
      <c r="C332" s="45">
        <v>43249</v>
      </c>
      <c r="D332" s="45" t="s">
        <v>701</v>
      </c>
      <c r="E332" s="35" t="s">
        <v>864</v>
      </c>
      <c r="F332" s="44" t="s">
        <v>883</v>
      </c>
      <c r="G332" s="46">
        <v>201480</v>
      </c>
      <c r="H332" s="44" t="s">
        <v>884</v>
      </c>
      <c r="I332" s="54">
        <v>3962.65</v>
      </c>
      <c r="J332" s="16"/>
    </row>
    <row r="333" spans="2:10" ht="36">
      <c r="B333" s="19">
        <v>268</v>
      </c>
      <c r="C333" s="45">
        <v>43250</v>
      </c>
      <c r="D333" s="45" t="s">
        <v>701</v>
      </c>
      <c r="E333" s="35" t="s">
        <v>954</v>
      </c>
      <c r="F333" s="44" t="s">
        <v>987</v>
      </c>
      <c r="G333" s="46">
        <v>194086</v>
      </c>
      <c r="H333" s="44" t="s">
        <v>1207</v>
      </c>
      <c r="I333" s="54">
        <v>8750</v>
      </c>
      <c r="J333" s="16"/>
    </row>
    <row r="334" spans="2:10" ht="24">
      <c r="B334" s="19">
        <v>269</v>
      </c>
      <c r="C334" s="45">
        <v>43250</v>
      </c>
      <c r="D334" s="45" t="s">
        <v>701</v>
      </c>
      <c r="E334" s="35" t="s">
        <v>1208</v>
      </c>
      <c r="F334" s="44" t="s">
        <v>21</v>
      </c>
      <c r="G334" s="46">
        <v>206306</v>
      </c>
      <c r="H334" s="44" t="s">
        <v>1209</v>
      </c>
      <c r="I334" s="54">
        <v>270</v>
      </c>
      <c r="J334" s="16"/>
    </row>
    <row r="335" spans="2:10" ht="60">
      <c r="B335" s="19">
        <v>270</v>
      </c>
      <c r="C335" s="45">
        <v>43250</v>
      </c>
      <c r="D335" s="45" t="s">
        <v>701</v>
      </c>
      <c r="E335" s="35" t="s">
        <v>867</v>
      </c>
      <c r="F335" s="44" t="s">
        <v>979</v>
      </c>
      <c r="G335" s="46">
        <v>203522</v>
      </c>
      <c r="H335" s="44" t="s">
        <v>1210</v>
      </c>
      <c r="I335" s="54">
        <v>39109.54</v>
      </c>
      <c r="J335" s="16"/>
    </row>
    <row r="336" spans="2:10" ht="36">
      <c r="B336" s="19">
        <v>271</v>
      </c>
      <c r="C336" s="45">
        <v>43250</v>
      </c>
      <c r="D336" s="45" t="s">
        <v>701</v>
      </c>
      <c r="E336" s="35" t="s">
        <v>864</v>
      </c>
      <c r="F336" s="44" t="s">
        <v>930</v>
      </c>
      <c r="G336" s="46">
        <v>199984</v>
      </c>
      <c r="H336" s="44" t="s">
        <v>1132</v>
      </c>
      <c r="I336" s="54">
        <v>2763.89</v>
      </c>
      <c r="J336" s="16"/>
    </row>
    <row r="337" spans="2:10" ht="48">
      <c r="B337" s="19">
        <v>272</v>
      </c>
      <c r="C337" s="45">
        <v>43250</v>
      </c>
      <c r="D337" s="45" t="s">
        <v>701</v>
      </c>
      <c r="E337" s="35" t="s">
        <v>864</v>
      </c>
      <c r="F337" s="44" t="s">
        <v>883</v>
      </c>
      <c r="G337" s="46">
        <v>201480</v>
      </c>
      <c r="H337" s="44" t="s">
        <v>884</v>
      </c>
      <c r="I337" s="54">
        <v>3962.65</v>
      </c>
      <c r="J337" s="16"/>
    </row>
    <row r="338" spans="2:10" ht="36">
      <c r="B338" s="19">
        <v>273</v>
      </c>
      <c r="C338" s="45">
        <v>43251</v>
      </c>
      <c r="D338" s="45" t="s">
        <v>701</v>
      </c>
      <c r="E338" s="35" t="s">
        <v>777</v>
      </c>
      <c r="F338" s="44" t="s">
        <v>830</v>
      </c>
      <c r="G338" s="46">
        <v>204952</v>
      </c>
      <c r="H338" s="44" t="s">
        <v>832</v>
      </c>
      <c r="I338" s="54">
        <v>2000</v>
      </c>
      <c r="J338" s="16"/>
    </row>
    <row r="339" spans="2:10" ht="60">
      <c r="B339" s="19">
        <v>274</v>
      </c>
      <c r="C339" s="45">
        <v>43252</v>
      </c>
      <c r="D339" s="45" t="s">
        <v>701</v>
      </c>
      <c r="E339" s="35" t="s">
        <v>867</v>
      </c>
      <c r="F339" s="44" t="s">
        <v>1211</v>
      </c>
      <c r="G339" s="46">
        <v>205320</v>
      </c>
      <c r="H339" s="44" t="s">
        <v>1212</v>
      </c>
      <c r="I339" s="54">
        <v>10412.97</v>
      </c>
      <c r="J339" s="16"/>
    </row>
    <row r="340" spans="2:10" ht="24">
      <c r="B340" s="19">
        <v>275</v>
      </c>
      <c r="C340" s="45">
        <v>43252</v>
      </c>
      <c r="D340" s="45" t="s">
        <v>701</v>
      </c>
      <c r="E340" s="44" t="s">
        <v>755</v>
      </c>
      <c r="F340" s="44" t="s">
        <v>900</v>
      </c>
      <c r="G340" s="46">
        <v>198143</v>
      </c>
      <c r="H340" s="44" t="s">
        <v>901</v>
      </c>
      <c r="I340" s="54">
        <v>750</v>
      </c>
      <c r="J340" s="16"/>
    </row>
    <row r="341" spans="2:10" ht="36">
      <c r="B341" s="19">
        <v>276</v>
      </c>
      <c r="C341" s="45">
        <v>43252</v>
      </c>
      <c r="D341" s="45" t="s">
        <v>701</v>
      </c>
      <c r="E341" s="35" t="s">
        <v>864</v>
      </c>
      <c r="F341" s="44" t="s">
        <v>15</v>
      </c>
      <c r="G341" s="46">
        <v>198820</v>
      </c>
      <c r="H341" s="44" t="s">
        <v>1042</v>
      </c>
      <c r="I341" s="54">
        <v>11944.44</v>
      </c>
      <c r="J341" s="16"/>
    </row>
    <row r="342" spans="2:10" ht="24">
      <c r="B342" s="19">
        <v>277</v>
      </c>
      <c r="C342" s="45">
        <v>43252</v>
      </c>
      <c r="D342" s="45" t="s">
        <v>701</v>
      </c>
      <c r="E342" s="35" t="s">
        <v>1051</v>
      </c>
      <c r="F342" s="44" t="s">
        <v>1213</v>
      </c>
      <c r="G342" s="46">
        <v>204834</v>
      </c>
      <c r="H342" s="44" t="s">
        <v>1214</v>
      </c>
      <c r="I342" s="54">
        <v>637.2</v>
      </c>
      <c r="J342" s="16"/>
    </row>
    <row r="343" spans="2:10" ht="24">
      <c r="B343" s="19">
        <v>278</v>
      </c>
      <c r="C343" s="45">
        <v>43252</v>
      </c>
      <c r="D343" s="45" t="s">
        <v>701</v>
      </c>
      <c r="E343" s="35" t="s">
        <v>1009</v>
      </c>
      <c r="F343" s="44" t="s">
        <v>15</v>
      </c>
      <c r="G343" s="46">
        <v>206543</v>
      </c>
      <c r="H343" s="44" t="s">
        <v>33</v>
      </c>
      <c r="I343" s="73">
        <v>44.6</v>
      </c>
      <c r="J343" s="16"/>
    </row>
    <row r="344" spans="2:10" ht="36">
      <c r="B344" s="19">
        <v>279</v>
      </c>
      <c r="C344" s="45">
        <v>43255</v>
      </c>
      <c r="D344" s="45" t="s">
        <v>701</v>
      </c>
      <c r="E344" s="35" t="s">
        <v>867</v>
      </c>
      <c r="F344" s="44" t="s">
        <v>907</v>
      </c>
      <c r="G344" s="46">
        <v>200358</v>
      </c>
      <c r="H344" s="44" t="s">
        <v>1215</v>
      </c>
      <c r="I344" s="54">
        <v>815602.03</v>
      </c>
      <c r="J344" s="16"/>
    </row>
    <row r="345" spans="2:10" ht="36">
      <c r="B345" s="19">
        <v>280</v>
      </c>
      <c r="C345" s="45">
        <v>43255</v>
      </c>
      <c r="D345" s="45" t="s">
        <v>701</v>
      </c>
      <c r="E345" s="35" t="s">
        <v>872</v>
      </c>
      <c r="F345" s="44" t="s">
        <v>928</v>
      </c>
      <c r="G345" s="46">
        <v>198229</v>
      </c>
      <c r="H345" s="44" t="s">
        <v>1177</v>
      </c>
      <c r="I345" s="54">
        <v>929</v>
      </c>
      <c r="J345" s="16"/>
    </row>
    <row r="346" spans="2:10" ht="36">
      <c r="B346" s="19">
        <v>281</v>
      </c>
      <c r="C346" s="45">
        <v>43255</v>
      </c>
      <c r="D346" s="45" t="s">
        <v>701</v>
      </c>
      <c r="E346" s="35" t="s">
        <v>872</v>
      </c>
      <c r="F346" s="44" t="s">
        <v>928</v>
      </c>
      <c r="G346" s="46">
        <v>198229</v>
      </c>
      <c r="H346" s="44" t="s">
        <v>1177</v>
      </c>
      <c r="I346" s="54">
        <v>3424</v>
      </c>
      <c r="J346" s="16"/>
    </row>
    <row r="347" spans="2:10" ht="36">
      <c r="B347" s="19">
        <v>282</v>
      </c>
      <c r="C347" s="45">
        <v>43255</v>
      </c>
      <c r="D347" s="45" t="s">
        <v>701</v>
      </c>
      <c r="E347" s="44" t="s">
        <v>744</v>
      </c>
      <c r="F347" s="44" t="s">
        <v>1216</v>
      </c>
      <c r="G347" s="46">
        <v>205491</v>
      </c>
      <c r="H347" s="44" t="s">
        <v>403</v>
      </c>
      <c r="I347" s="54">
        <v>1768</v>
      </c>
      <c r="J347" s="16"/>
    </row>
    <row r="348" spans="2:10" ht="24">
      <c r="B348" s="19">
        <v>283</v>
      </c>
      <c r="C348" s="48">
        <v>43255</v>
      </c>
      <c r="D348" s="48" t="s">
        <v>701</v>
      </c>
      <c r="E348" s="64" t="s">
        <v>1016</v>
      </c>
      <c r="F348" s="49" t="s">
        <v>92</v>
      </c>
      <c r="G348" s="49" t="s">
        <v>70</v>
      </c>
      <c r="H348" s="49" t="s">
        <v>1198</v>
      </c>
      <c r="I348" s="50">
        <v>1775</v>
      </c>
      <c r="J348" s="51"/>
    </row>
    <row r="349" spans="2:10" ht="36">
      <c r="B349" s="19">
        <v>284</v>
      </c>
      <c r="C349" s="48">
        <v>43255</v>
      </c>
      <c r="D349" s="48" t="s">
        <v>701</v>
      </c>
      <c r="E349" s="49" t="s">
        <v>755</v>
      </c>
      <c r="F349" s="49" t="s">
        <v>1179</v>
      </c>
      <c r="G349" s="49" t="s">
        <v>925</v>
      </c>
      <c r="H349" s="49" t="s">
        <v>758</v>
      </c>
      <c r="I349" s="50">
        <v>169.71</v>
      </c>
      <c r="J349" s="51"/>
    </row>
    <row r="350" spans="2:10" ht="24">
      <c r="B350" s="19">
        <v>285</v>
      </c>
      <c r="C350" s="48">
        <v>43255</v>
      </c>
      <c r="D350" s="48" t="s">
        <v>701</v>
      </c>
      <c r="E350" s="49" t="s">
        <v>755</v>
      </c>
      <c r="F350" s="49" t="s">
        <v>1179</v>
      </c>
      <c r="G350" s="49" t="s">
        <v>1217</v>
      </c>
      <c r="H350" s="49" t="s">
        <v>759</v>
      </c>
      <c r="I350" s="50">
        <v>220.79</v>
      </c>
      <c r="J350" s="51"/>
    </row>
    <row r="351" spans="2:10" ht="36">
      <c r="B351" s="19">
        <v>286</v>
      </c>
      <c r="C351" s="52">
        <v>43255</v>
      </c>
      <c r="D351" s="52" t="s">
        <v>701</v>
      </c>
      <c r="E351" s="35" t="s">
        <v>990</v>
      </c>
      <c r="F351" s="44" t="s">
        <v>1218</v>
      </c>
      <c r="G351" s="74" t="s">
        <v>1219</v>
      </c>
      <c r="H351" s="44" t="s">
        <v>275</v>
      </c>
      <c r="I351" s="56">
        <v>176000</v>
      </c>
      <c r="J351" s="44"/>
    </row>
    <row r="352" spans="2:10" ht="36">
      <c r="B352" s="19">
        <v>287</v>
      </c>
      <c r="C352" s="45">
        <v>43256</v>
      </c>
      <c r="D352" s="45" t="s">
        <v>701</v>
      </c>
      <c r="E352" s="44" t="s">
        <v>915</v>
      </c>
      <c r="F352" s="44" t="s">
        <v>916</v>
      </c>
      <c r="G352" s="46">
        <v>190691</v>
      </c>
      <c r="H352" s="35" t="s">
        <v>1220</v>
      </c>
      <c r="I352" s="56">
        <v>348931.92</v>
      </c>
      <c r="J352" s="16"/>
    </row>
    <row r="353" spans="2:10" ht="36">
      <c r="B353" s="19">
        <v>288</v>
      </c>
      <c r="C353" s="45">
        <v>43256</v>
      </c>
      <c r="D353" s="45" t="s">
        <v>701</v>
      </c>
      <c r="E353" s="35" t="s">
        <v>864</v>
      </c>
      <c r="F353" s="44" t="s">
        <v>15</v>
      </c>
      <c r="G353" s="46">
        <v>186275</v>
      </c>
      <c r="H353" s="44" t="s">
        <v>1221</v>
      </c>
      <c r="I353" s="54">
        <v>15482.82</v>
      </c>
      <c r="J353" s="16"/>
    </row>
    <row r="354" spans="2:10" ht="24">
      <c r="B354" s="19">
        <v>289</v>
      </c>
      <c r="C354" s="45">
        <v>43256</v>
      </c>
      <c r="D354" s="45" t="s">
        <v>701</v>
      </c>
      <c r="E354" s="44" t="s">
        <v>755</v>
      </c>
      <c r="F354" s="44" t="s">
        <v>913</v>
      </c>
      <c r="G354" s="46">
        <v>190687</v>
      </c>
      <c r="H354" s="44" t="s">
        <v>1109</v>
      </c>
      <c r="I354" s="54">
        <v>26160</v>
      </c>
      <c r="J354" s="16"/>
    </row>
    <row r="355" spans="2:10" ht="36">
      <c r="B355" s="19">
        <v>290</v>
      </c>
      <c r="C355" s="45">
        <v>43256</v>
      </c>
      <c r="D355" s="45" t="s">
        <v>701</v>
      </c>
      <c r="E355" s="44" t="s">
        <v>744</v>
      </c>
      <c r="F355" s="44" t="s">
        <v>1222</v>
      </c>
      <c r="G355" s="46">
        <v>205448</v>
      </c>
      <c r="H355" s="44" t="s">
        <v>1223</v>
      </c>
      <c r="I355" s="54">
        <v>24308</v>
      </c>
      <c r="J355" s="16"/>
    </row>
    <row r="356" spans="2:10" ht="24">
      <c r="B356" s="19">
        <v>291</v>
      </c>
      <c r="C356" s="45">
        <v>43256</v>
      </c>
      <c r="D356" s="45" t="s">
        <v>701</v>
      </c>
      <c r="E356" s="44" t="s">
        <v>755</v>
      </c>
      <c r="F356" s="44" t="s">
        <v>887</v>
      </c>
      <c r="G356" s="46">
        <v>197261</v>
      </c>
      <c r="H356" s="44" t="s">
        <v>889</v>
      </c>
      <c r="I356" s="54">
        <v>533</v>
      </c>
      <c r="J356" s="16"/>
    </row>
    <row r="357" spans="2:10" ht="36">
      <c r="B357" s="19">
        <v>292</v>
      </c>
      <c r="C357" s="45">
        <v>43256</v>
      </c>
      <c r="D357" s="45" t="s">
        <v>701</v>
      </c>
      <c r="E357" s="44" t="s">
        <v>1224</v>
      </c>
      <c r="F357" s="44" t="s">
        <v>1225</v>
      </c>
      <c r="G357" s="46">
        <v>204953</v>
      </c>
      <c r="H357" s="44" t="s">
        <v>1226</v>
      </c>
      <c r="I357" s="54">
        <v>24780</v>
      </c>
      <c r="J357" s="16"/>
    </row>
    <row r="358" spans="2:10" ht="12.75">
      <c r="B358" s="19">
        <v>293</v>
      </c>
      <c r="C358" s="48">
        <v>43256</v>
      </c>
      <c r="D358" s="48" t="s">
        <v>701</v>
      </c>
      <c r="E358" s="49" t="s">
        <v>774</v>
      </c>
      <c r="F358" s="49" t="s">
        <v>12</v>
      </c>
      <c r="G358" s="49" t="s">
        <v>522</v>
      </c>
      <c r="H358" s="49" t="s">
        <v>681</v>
      </c>
      <c r="I358" s="50">
        <v>113.52</v>
      </c>
      <c r="J358" s="51"/>
    </row>
    <row r="359" spans="2:10" ht="48">
      <c r="B359" s="19">
        <v>294</v>
      </c>
      <c r="C359" s="48">
        <v>43256</v>
      </c>
      <c r="D359" s="48" t="s">
        <v>701</v>
      </c>
      <c r="E359" s="49" t="s">
        <v>755</v>
      </c>
      <c r="F359" s="49" t="s">
        <v>974</v>
      </c>
      <c r="G359" s="49" t="s">
        <v>975</v>
      </c>
      <c r="H359" s="49" t="s">
        <v>976</v>
      </c>
      <c r="I359" s="50">
        <v>547.39</v>
      </c>
      <c r="J359" s="51"/>
    </row>
    <row r="360" spans="2:10" ht="24">
      <c r="B360" s="19">
        <v>295</v>
      </c>
      <c r="C360" s="48">
        <v>43256</v>
      </c>
      <c r="D360" s="48" t="s">
        <v>701</v>
      </c>
      <c r="E360" s="49" t="s">
        <v>774</v>
      </c>
      <c r="F360" s="49" t="s">
        <v>130</v>
      </c>
      <c r="G360" s="49" t="s">
        <v>520</v>
      </c>
      <c r="H360" s="49" t="s">
        <v>681</v>
      </c>
      <c r="I360" s="50">
        <v>2965.34</v>
      </c>
      <c r="J360" s="51"/>
    </row>
    <row r="361" spans="2:10" ht="36">
      <c r="B361" s="19">
        <v>296</v>
      </c>
      <c r="C361" s="45">
        <v>43257</v>
      </c>
      <c r="D361" s="45" t="s">
        <v>701</v>
      </c>
      <c r="E361" s="44" t="s">
        <v>755</v>
      </c>
      <c r="F361" s="44" t="s">
        <v>900</v>
      </c>
      <c r="G361" s="46">
        <v>198143</v>
      </c>
      <c r="H361" s="44" t="s">
        <v>901</v>
      </c>
      <c r="I361" s="54">
        <v>650</v>
      </c>
      <c r="J361" s="16"/>
    </row>
    <row r="362" spans="2:10" ht="24">
      <c r="B362" s="19">
        <v>297</v>
      </c>
      <c r="C362" s="45">
        <v>43257</v>
      </c>
      <c r="D362" s="45" t="s">
        <v>701</v>
      </c>
      <c r="E362" s="44" t="s">
        <v>755</v>
      </c>
      <c r="F362" s="44" t="s">
        <v>900</v>
      </c>
      <c r="G362" s="46">
        <v>198143</v>
      </c>
      <c r="H362" s="44" t="s">
        <v>901</v>
      </c>
      <c r="I362" s="54">
        <v>990</v>
      </c>
      <c r="J362" s="16"/>
    </row>
    <row r="363" spans="2:10" ht="36">
      <c r="B363" s="19">
        <v>298</v>
      </c>
      <c r="C363" s="45">
        <v>43257</v>
      </c>
      <c r="D363" s="45" t="s">
        <v>701</v>
      </c>
      <c r="E363" s="35" t="s">
        <v>811</v>
      </c>
      <c r="F363" s="44" t="s">
        <v>1094</v>
      </c>
      <c r="G363" s="46">
        <v>200830</v>
      </c>
      <c r="H363" s="44" t="s">
        <v>1095</v>
      </c>
      <c r="I363" s="54">
        <v>1200</v>
      </c>
      <c r="J363" s="16"/>
    </row>
    <row r="364" spans="2:10" ht="36">
      <c r="B364" s="19">
        <v>299</v>
      </c>
      <c r="C364" s="45">
        <v>43257</v>
      </c>
      <c r="D364" s="45" t="s">
        <v>701</v>
      </c>
      <c r="E364" s="35" t="s">
        <v>864</v>
      </c>
      <c r="F364" s="44" t="s">
        <v>15</v>
      </c>
      <c r="G364" s="46">
        <v>198820</v>
      </c>
      <c r="H364" s="44" t="s">
        <v>1227</v>
      </c>
      <c r="I364" s="54">
        <v>11944.44</v>
      </c>
      <c r="J364" s="16"/>
    </row>
    <row r="365" spans="2:10" ht="36">
      <c r="B365" s="19">
        <v>300</v>
      </c>
      <c r="C365" s="45">
        <v>43257</v>
      </c>
      <c r="D365" s="45" t="s">
        <v>701</v>
      </c>
      <c r="E365" s="35" t="s">
        <v>864</v>
      </c>
      <c r="F365" s="44" t="s">
        <v>15</v>
      </c>
      <c r="G365" s="46">
        <v>186275</v>
      </c>
      <c r="H365" s="44" t="s">
        <v>1228</v>
      </c>
      <c r="I365" s="54">
        <v>15482.82</v>
      </c>
      <c r="J365" s="16"/>
    </row>
    <row r="366" spans="2:10" ht="36">
      <c r="B366" s="19">
        <v>301</v>
      </c>
      <c r="C366" s="45">
        <v>43257</v>
      </c>
      <c r="D366" s="45" t="s">
        <v>701</v>
      </c>
      <c r="E366" s="44" t="s">
        <v>744</v>
      </c>
      <c r="F366" s="44" t="s">
        <v>1229</v>
      </c>
      <c r="G366" s="46">
        <v>205269</v>
      </c>
      <c r="H366" s="44" t="s">
        <v>1230</v>
      </c>
      <c r="I366" s="54">
        <v>30322.46</v>
      </c>
      <c r="J366" s="16"/>
    </row>
    <row r="367" spans="2:10" ht="12.75">
      <c r="B367" s="19">
        <v>302</v>
      </c>
      <c r="C367" s="48">
        <v>43257</v>
      </c>
      <c r="D367" s="48" t="s">
        <v>701</v>
      </c>
      <c r="E367" s="49" t="s">
        <v>774</v>
      </c>
      <c r="F367" s="49" t="s">
        <v>25</v>
      </c>
      <c r="G367" s="49" t="s">
        <v>523</v>
      </c>
      <c r="H367" s="49" t="s">
        <v>681</v>
      </c>
      <c r="I367" s="50">
        <v>274.7</v>
      </c>
      <c r="J367" s="51"/>
    </row>
    <row r="368" spans="2:10" ht="24">
      <c r="B368" s="19">
        <v>303</v>
      </c>
      <c r="C368" s="48">
        <v>43257</v>
      </c>
      <c r="D368" s="48" t="s">
        <v>701</v>
      </c>
      <c r="E368" s="49" t="s">
        <v>774</v>
      </c>
      <c r="F368" s="49" t="s">
        <v>1001</v>
      </c>
      <c r="G368" s="49" t="s">
        <v>528</v>
      </c>
      <c r="H368" s="49" t="s">
        <v>718</v>
      </c>
      <c r="I368" s="50">
        <v>13186.38</v>
      </c>
      <c r="J368" s="51"/>
    </row>
    <row r="369" spans="2:10" ht="60">
      <c r="B369" s="19">
        <v>304</v>
      </c>
      <c r="C369" s="45">
        <v>43258</v>
      </c>
      <c r="D369" s="45" t="s">
        <v>701</v>
      </c>
      <c r="E369" s="35" t="s">
        <v>867</v>
      </c>
      <c r="F369" s="44" t="s">
        <v>1055</v>
      </c>
      <c r="G369" s="46">
        <v>174511</v>
      </c>
      <c r="H369" s="44" t="s">
        <v>1231</v>
      </c>
      <c r="I369" s="54">
        <f>4385.4+3811.41+10163.76+7622.82+7622.82+5081.88</f>
        <v>38688.09</v>
      </c>
      <c r="J369" s="16"/>
    </row>
    <row r="370" spans="2:10" ht="48">
      <c r="B370" s="19">
        <v>305</v>
      </c>
      <c r="C370" s="45">
        <v>43259</v>
      </c>
      <c r="D370" s="45" t="s">
        <v>701</v>
      </c>
      <c r="E370" s="35" t="s">
        <v>1232</v>
      </c>
      <c r="F370" s="44" t="s">
        <v>1233</v>
      </c>
      <c r="G370" s="46">
        <v>202071</v>
      </c>
      <c r="H370" s="44" t="s">
        <v>1234</v>
      </c>
      <c r="I370" s="54">
        <f>5841+3540+8349+6372+4779</f>
        <v>28881</v>
      </c>
      <c r="J370" s="16"/>
    </row>
    <row r="371" spans="2:10" ht="36">
      <c r="B371" s="19">
        <v>306</v>
      </c>
      <c r="C371" s="45">
        <v>43259</v>
      </c>
      <c r="D371" s="45" t="s">
        <v>701</v>
      </c>
      <c r="E371" s="35" t="s">
        <v>864</v>
      </c>
      <c r="F371" s="65" t="s">
        <v>1011</v>
      </c>
      <c r="G371" s="46">
        <v>192775</v>
      </c>
      <c r="H371" s="35" t="s">
        <v>1235</v>
      </c>
      <c r="I371" s="56">
        <v>799</v>
      </c>
      <c r="J371" s="16"/>
    </row>
    <row r="372" spans="2:10" ht="36">
      <c r="B372" s="19">
        <v>307</v>
      </c>
      <c r="C372" s="45">
        <v>43259</v>
      </c>
      <c r="D372" s="45" t="s">
        <v>701</v>
      </c>
      <c r="E372" s="35" t="s">
        <v>864</v>
      </c>
      <c r="F372" s="44" t="s">
        <v>1011</v>
      </c>
      <c r="G372" s="46">
        <v>192769</v>
      </c>
      <c r="H372" s="44" t="s">
        <v>1045</v>
      </c>
      <c r="I372" s="67">
        <v>14612.55</v>
      </c>
      <c r="J372" s="16"/>
    </row>
    <row r="373" spans="2:10" ht="36">
      <c r="B373" s="19">
        <v>308</v>
      </c>
      <c r="C373" s="45">
        <v>43259</v>
      </c>
      <c r="D373" s="45" t="s">
        <v>701</v>
      </c>
      <c r="E373" s="44" t="s">
        <v>861</v>
      </c>
      <c r="F373" s="44" t="s">
        <v>1236</v>
      </c>
      <c r="G373" s="46">
        <v>205816</v>
      </c>
      <c r="H373" s="44" t="s">
        <v>1237</v>
      </c>
      <c r="I373" s="54">
        <v>1500</v>
      </c>
      <c r="J373" s="16"/>
    </row>
    <row r="374" spans="2:10" ht="48">
      <c r="B374" s="19">
        <v>309</v>
      </c>
      <c r="C374" s="45">
        <v>43259</v>
      </c>
      <c r="D374" s="45" t="s">
        <v>701</v>
      </c>
      <c r="E374" s="35" t="s">
        <v>1044</v>
      </c>
      <c r="F374" s="44" t="s">
        <v>1238</v>
      </c>
      <c r="G374" s="46">
        <v>205828</v>
      </c>
      <c r="H374" s="44" t="s">
        <v>1239</v>
      </c>
      <c r="I374" s="73">
        <v>8950</v>
      </c>
      <c r="J374" s="16"/>
    </row>
    <row r="375" spans="2:10" ht="24">
      <c r="B375" s="19">
        <v>310</v>
      </c>
      <c r="C375" s="45">
        <v>43259</v>
      </c>
      <c r="D375" s="45" t="s">
        <v>701</v>
      </c>
      <c r="E375" s="44" t="s">
        <v>755</v>
      </c>
      <c r="F375" s="44" t="s">
        <v>887</v>
      </c>
      <c r="G375" s="46">
        <v>186645</v>
      </c>
      <c r="H375" s="44" t="s">
        <v>889</v>
      </c>
      <c r="I375" s="54">
        <v>1312</v>
      </c>
      <c r="J375" s="16"/>
    </row>
    <row r="376" spans="2:10" ht="72">
      <c r="B376" s="19">
        <v>311</v>
      </c>
      <c r="C376" s="45">
        <v>43259</v>
      </c>
      <c r="D376" s="45" t="s">
        <v>701</v>
      </c>
      <c r="E376" s="44" t="s">
        <v>1240</v>
      </c>
      <c r="F376" s="44" t="s">
        <v>966</v>
      </c>
      <c r="G376" s="46">
        <v>175676</v>
      </c>
      <c r="H376" s="44" t="s">
        <v>973</v>
      </c>
      <c r="I376" s="56">
        <v>13131.54</v>
      </c>
      <c r="J376" s="16"/>
    </row>
    <row r="377" spans="2:10" ht="36">
      <c r="B377" s="19">
        <v>312</v>
      </c>
      <c r="C377" s="45">
        <v>43259</v>
      </c>
      <c r="D377" s="45" t="s">
        <v>701</v>
      </c>
      <c r="E377" s="35" t="s">
        <v>872</v>
      </c>
      <c r="F377" s="44" t="s">
        <v>844</v>
      </c>
      <c r="G377" s="46">
        <v>199398</v>
      </c>
      <c r="H377" s="44" t="s">
        <v>1241</v>
      </c>
      <c r="I377" s="54">
        <v>2650</v>
      </c>
      <c r="J377" s="16"/>
    </row>
    <row r="378" spans="2:10" ht="84">
      <c r="B378" s="19">
        <v>313</v>
      </c>
      <c r="C378" s="45">
        <v>43259</v>
      </c>
      <c r="D378" s="45" t="s">
        <v>701</v>
      </c>
      <c r="E378" s="44" t="s">
        <v>1242</v>
      </c>
      <c r="F378" s="44" t="s">
        <v>966</v>
      </c>
      <c r="G378" s="46">
        <v>175678</v>
      </c>
      <c r="H378" s="44" t="s">
        <v>967</v>
      </c>
      <c r="I378" s="56">
        <v>539.24</v>
      </c>
      <c r="J378" s="16"/>
    </row>
    <row r="379" spans="2:10" ht="36">
      <c r="B379" s="19">
        <v>314</v>
      </c>
      <c r="C379" s="45">
        <v>43259</v>
      </c>
      <c r="D379" s="45" t="s">
        <v>701</v>
      </c>
      <c r="E379" s="35" t="s">
        <v>872</v>
      </c>
      <c r="F379" s="44" t="s">
        <v>928</v>
      </c>
      <c r="G379" s="46">
        <v>198229</v>
      </c>
      <c r="H379" s="44" t="s">
        <v>1177</v>
      </c>
      <c r="I379" s="54">
        <v>1929</v>
      </c>
      <c r="J379" s="16"/>
    </row>
    <row r="380" spans="2:10" ht="48">
      <c r="B380" s="19">
        <v>315</v>
      </c>
      <c r="C380" s="45">
        <v>43259</v>
      </c>
      <c r="D380" s="45" t="s">
        <v>701</v>
      </c>
      <c r="E380" s="35" t="s">
        <v>872</v>
      </c>
      <c r="F380" s="44" t="s">
        <v>1243</v>
      </c>
      <c r="G380" s="46">
        <v>196651</v>
      </c>
      <c r="H380" s="44" t="s">
        <v>1244</v>
      </c>
      <c r="I380" s="54">
        <f>190+280+280+280</f>
        <v>1030</v>
      </c>
      <c r="J380" s="16"/>
    </row>
    <row r="381" spans="2:10" ht="24">
      <c r="B381" s="19">
        <v>316</v>
      </c>
      <c r="C381" s="45">
        <v>43259</v>
      </c>
      <c r="D381" s="45" t="s">
        <v>701</v>
      </c>
      <c r="E381" s="44" t="s">
        <v>755</v>
      </c>
      <c r="F381" s="44" t="s">
        <v>910</v>
      </c>
      <c r="G381" s="46">
        <v>202041</v>
      </c>
      <c r="H381" s="35" t="s">
        <v>1245</v>
      </c>
      <c r="I381" s="54">
        <v>21380.34</v>
      </c>
      <c r="J381" s="16"/>
    </row>
    <row r="382" spans="2:10" ht="108">
      <c r="B382" s="19">
        <v>317</v>
      </c>
      <c r="C382" s="52">
        <v>43259</v>
      </c>
      <c r="D382" s="52" t="s">
        <v>701</v>
      </c>
      <c r="E382" s="35" t="s">
        <v>1104</v>
      </c>
      <c r="F382" s="74" t="s">
        <v>1246</v>
      </c>
      <c r="G382" s="74" t="s">
        <v>1247</v>
      </c>
      <c r="H382" s="35" t="s">
        <v>1248</v>
      </c>
      <c r="I382" s="56">
        <f>194322.7+227307.28</f>
        <v>421629.98</v>
      </c>
      <c r="J382" s="74"/>
    </row>
    <row r="383" spans="2:10" ht="24">
      <c r="B383" s="19">
        <v>318</v>
      </c>
      <c r="C383" s="48">
        <v>43259</v>
      </c>
      <c r="D383" s="48" t="s">
        <v>701</v>
      </c>
      <c r="E383" s="49" t="s">
        <v>755</v>
      </c>
      <c r="F383" s="49" t="s">
        <v>127</v>
      </c>
      <c r="G383" s="49" t="s">
        <v>514</v>
      </c>
      <c r="H383" s="49" t="s">
        <v>1249</v>
      </c>
      <c r="I383" s="50">
        <v>5651.83</v>
      </c>
      <c r="J383" s="51"/>
    </row>
    <row r="384" spans="2:10" ht="24">
      <c r="B384" s="19">
        <v>319</v>
      </c>
      <c r="C384" s="48">
        <v>43259</v>
      </c>
      <c r="D384" s="48" t="s">
        <v>701</v>
      </c>
      <c r="E384" s="49" t="s">
        <v>755</v>
      </c>
      <c r="F384" s="49" t="s">
        <v>74</v>
      </c>
      <c r="G384" s="49" t="s">
        <v>510</v>
      </c>
      <c r="H384" s="49" t="s">
        <v>1250</v>
      </c>
      <c r="I384" s="50">
        <v>1176.4</v>
      </c>
      <c r="J384" s="51"/>
    </row>
    <row r="385" spans="2:10" ht="24">
      <c r="B385" s="19">
        <v>320</v>
      </c>
      <c r="C385" s="48">
        <v>43259</v>
      </c>
      <c r="D385" s="48" t="s">
        <v>701</v>
      </c>
      <c r="E385" s="49" t="s">
        <v>755</v>
      </c>
      <c r="F385" s="49" t="s">
        <v>1179</v>
      </c>
      <c r="G385" s="49" t="s">
        <v>925</v>
      </c>
      <c r="H385" s="49" t="s">
        <v>759</v>
      </c>
      <c r="I385" s="50">
        <v>310.89</v>
      </c>
      <c r="J385" s="51"/>
    </row>
    <row r="386" spans="2:10" ht="24">
      <c r="B386" s="19">
        <v>321</v>
      </c>
      <c r="C386" s="48">
        <v>43259</v>
      </c>
      <c r="D386" s="48" t="s">
        <v>701</v>
      </c>
      <c r="E386" s="49" t="s">
        <v>755</v>
      </c>
      <c r="F386" s="49" t="s">
        <v>1179</v>
      </c>
      <c r="G386" s="49" t="s">
        <v>925</v>
      </c>
      <c r="H386" s="49" t="s">
        <v>758</v>
      </c>
      <c r="I386" s="50">
        <v>160.99</v>
      </c>
      <c r="J386" s="51"/>
    </row>
    <row r="387" spans="2:10" ht="36">
      <c r="B387" s="19">
        <v>322</v>
      </c>
      <c r="C387" s="52">
        <v>43259</v>
      </c>
      <c r="D387" s="48" t="s">
        <v>701</v>
      </c>
      <c r="E387" s="35" t="s">
        <v>1251</v>
      </c>
      <c r="F387" s="35" t="s">
        <v>82</v>
      </c>
      <c r="G387" s="53" t="s">
        <v>98</v>
      </c>
      <c r="H387" s="53" t="s">
        <v>1252</v>
      </c>
      <c r="I387" s="54">
        <v>1342902.31</v>
      </c>
      <c r="J387" s="35"/>
    </row>
    <row r="388" spans="2:10" ht="36">
      <c r="B388" s="19">
        <v>323</v>
      </c>
      <c r="C388" s="45">
        <v>43262</v>
      </c>
      <c r="D388" s="45" t="s">
        <v>701</v>
      </c>
      <c r="E388" s="35" t="s">
        <v>1016</v>
      </c>
      <c r="F388" s="44" t="s">
        <v>1123</v>
      </c>
      <c r="G388" s="46">
        <v>181322</v>
      </c>
      <c r="H388" s="44" t="s">
        <v>1253</v>
      </c>
      <c r="I388" s="54">
        <v>2596</v>
      </c>
      <c r="J388" s="16"/>
    </row>
    <row r="389" spans="2:10" ht="60">
      <c r="B389" s="19">
        <v>324</v>
      </c>
      <c r="C389" s="45">
        <v>43262</v>
      </c>
      <c r="D389" s="45" t="s">
        <v>701</v>
      </c>
      <c r="E389" s="35" t="s">
        <v>898</v>
      </c>
      <c r="F389" s="44" t="s">
        <v>1092</v>
      </c>
      <c r="G389" s="46">
        <v>203314</v>
      </c>
      <c r="H389" s="44" t="s">
        <v>1093</v>
      </c>
      <c r="I389" s="54">
        <f>56933.57+621.28</f>
        <v>57554.85</v>
      </c>
      <c r="J389" s="16"/>
    </row>
    <row r="390" spans="2:10" ht="24">
      <c r="B390" s="19">
        <v>325</v>
      </c>
      <c r="C390" s="48">
        <v>43262</v>
      </c>
      <c r="D390" s="48" t="s">
        <v>701</v>
      </c>
      <c r="E390" s="49" t="s">
        <v>755</v>
      </c>
      <c r="F390" s="49" t="s">
        <v>20</v>
      </c>
      <c r="G390" s="49" t="s">
        <v>34</v>
      </c>
      <c r="H390" s="49" t="s">
        <v>1155</v>
      </c>
      <c r="I390" s="50">
        <v>12950</v>
      </c>
      <c r="J390" s="51"/>
    </row>
    <row r="391" spans="2:10" ht="60">
      <c r="B391" s="19">
        <v>326</v>
      </c>
      <c r="C391" s="52">
        <v>43262</v>
      </c>
      <c r="D391" s="48" t="s">
        <v>701</v>
      </c>
      <c r="E391" s="35" t="s">
        <v>950</v>
      </c>
      <c r="F391" s="35" t="s">
        <v>281</v>
      </c>
      <c r="G391" s="53" t="s">
        <v>586</v>
      </c>
      <c r="H391" s="53" t="s">
        <v>876</v>
      </c>
      <c r="I391" s="54">
        <v>177669.72</v>
      </c>
      <c r="J391" s="35"/>
    </row>
    <row r="392" spans="2:10" ht="48">
      <c r="B392" s="19">
        <v>327</v>
      </c>
      <c r="C392" s="45">
        <v>43263</v>
      </c>
      <c r="D392" s="45" t="s">
        <v>701</v>
      </c>
      <c r="E392" s="44" t="s">
        <v>984</v>
      </c>
      <c r="F392" s="44" t="s">
        <v>985</v>
      </c>
      <c r="G392" s="46">
        <v>204482</v>
      </c>
      <c r="H392" s="44" t="s">
        <v>986</v>
      </c>
      <c r="I392" s="54">
        <v>1200</v>
      </c>
      <c r="J392" s="16"/>
    </row>
    <row r="393" spans="2:10" ht="48">
      <c r="B393" s="19">
        <v>328</v>
      </c>
      <c r="C393" s="45">
        <v>43263</v>
      </c>
      <c r="D393" s="45" t="s">
        <v>701</v>
      </c>
      <c r="E393" s="44" t="s">
        <v>1254</v>
      </c>
      <c r="F393" s="44" t="s">
        <v>1255</v>
      </c>
      <c r="G393" s="46">
        <v>206052</v>
      </c>
      <c r="H393" s="44" t="s">
        <v>1256</v>
      </c>
      <c r="I393" s="54">
        <v>1200</v>
      </c>
      <c r="J393" s="16"/>
    </row>
    <row r="394" spans="2:10" ht="60">
      <c r="B394" s="19">
        <v>329</v>
      </c>
      <c r="C394" s="45">
        <v>43263</v>
      </c>
      <c r="D394" s="45" t="s">
        <v>701</v>
      </c>
      <c r="E394" s="35" t="s">
        <v>898</v>
      </c>
      <c r="F394" s="44" t="s">
        <v>32</v>
      </c>
      <c r="G394" s="46">
        <v>203329</v>
      </c>
      <c r="H394" s="44" t="s">
        <v>1257</v>
      </c>
      <c r="I394" s="54">
        <v>1456</v>
      </c>
      <c r="J394" s="16"/>
    </row>
    <row r="395" spans="2:10" ht="60">
      <c r="B395" s="19">
        <v>330</v>
      </c>
      <c r="C395" s="45">
        <v>43263</v>
      </c>
      <c r="D395" s="45" t="s">
        <v>701</v>
      </c>
      <c r="E395" s="35" t="s">
        <v>898</v>
      </c>
      <c r="F395" s="44" t="s">
        <v>32</v>
      </c>
      <c r="G395" s="46">
        <v>203330</v>
      </c>
      <c r="H395" s="44" t="s">
        <v>1258</v>
      </c>
      <c r="I395" s="54">
        <v>6224.5</v>
      </c>
      <c r="J395" s="16"/>
    </row>
    <row r="396" spans="2:10" ht="36">
      <c r="B396" s="19">
        <v>331</v>
      </c>
      <c r="C396" s="45">
        <v>43263</v>
      </c>
      <c r="D396" s="45" t="s">
        <v>701</v>
      </c>
      <c r="E396" s="35" t="s">
        <v>864</v>
      </c>
      <c r="F396" s="44" t="s">
        <v>1036</v>
      </c>
      <c r="G396" s="46">
        <v>196968</v>
      </c>
      <c r="H396" s="44" t="str">
        <f>+H399</f>
        <v>SERVICIO TRASLADO, CUSTODIA Y ALMACENAMIENTO EXTERNO DE CINTAS BACKUPS</v>
      </c>
      <c r="I396" s="54">
        <v>920.4</v>
      </c>
      <c r="J396" s="16"/>
    </row>
    <row r="397" spans="2:10" ht="60">
      <c r="B397" s="19">
        <v>332</v>
      </c>
      <c r="C397" s="45">
        <v>43263</v>
      </c>
      <c r="D397" s="45" t="s">
        <v>701</v>
      </c>
      <c r="E397" s="35" t="s">
        <v>898</v>
      </c>
      <c r="F397" s="44" t="s">
        <v>17</v>
      </c>
      <c r="G397" s="46">
        <v>203316</v>
      </c>
      <c r="H397" s="44" t="s">
        <v>1259</v>
      </c>
      <c r="I397" s="54">
        <v>623.4</v>
      </c>
      <c r="J397" s="16"/>
    </row>
    <row r="398" spans="2:10" ht="48">
      <c r="B398" s="19">
        <v>333</v>
      </c>
      <c r="C398" s="45">
        <v>43263</v>
      </c>
      <c r="D398" s="45" t="s">
        <v>701</v>
      </c>
      <c r="E398" s="44" t="s">
        <v>744</v>
      </c>
      <c r="F398" s="44" t="s">
        <v>1141</v>
      </c>
      <c r="G398" s="46">
        <v>200823</v>
      </c>
      <c r="H398" s="44" t="s">
        <v>1260</v>
      </c>
      <c r="I398" s="54">
        <v>63584.21</v>
      </c>
      <c r="J398" s="16"/>
    </row>
    <row r="399" spans="2:10" ht="36">
      <c r="B399" s="19">
        <v>334</v>
      </c>
      <c r="C399" s="45">
        <v>43263</v>
      </c>
      <c r="D399" s="45" t="s">
        <v>701</v>
      </c>
      <c r="E399" s="35" t="s">
        <v>864</v>
      </c>
      <c r="F399" s="44" t="s">
        <v>1036</v>
      </c>
      <c r="G399" s="46">
        <v>196968</v>
      </c>
      <c r="H399" s="44" t="s">
        <v>1261</v>
      </c>
      <c r="I399" s="54">
        <v>920.4</v>
      </c>
      <c r="J399" s="16"/>
    </row>
    <row r="400" spans="2:10" ht="84">
      <c r="B400" s="19">
        <v>335</v>
      </c>
      <c r="C400" s="45">
        <v>43263</v>
      </c>
      <c r="D400" s="45" t="s">
        <v>701</v>
      </c>
      <c r="E400" s="44" t="s">
        <v>1262</v>
      </c>
      <c r="F400" s="44" t="s">
        <v>1263</v>
      </c>
      <c r="G400" s="46">
        <v>206871</v>
      </c>
      <c r="H400" s="44" t="s">
        <v>1264</v>
      </c>
      <c r="I400" s="54">
        <v>3787.8</v>
      </c>
      <c r="J400" s="16"/>
    </row>
    <row r="401" spans="2:10" ht="24">
      <c r="B401" s="19">
        <v>336</v>
      </c>
      <c r="C401" s="48">
        <v>43263</v>
      </c>
      <c r="D401" s="48" t="s">
        <v>701</v>
      </c>
      <c r="E401" s="49" t="s">
        <v>755</v>
      </c>
      <c r="F401" s="49" t="s">
        <v>1180</v>
      </c>
      <c r="G401" s="49" t="s">
        <v>922</v>
      </c>
      <c r="H401" s="49" t="s">
        <v>1085</v>
      </c>
      <c r="I401" s="50">
        <f>907.33+4073.48</f>
        <v>4980.81</v>
      </c>
      <c r="J401" s="51"/>
    </row>
    <row r="402" spans="2:10" ht="24">
      <c r="B402" s="19">
        <v>337</v>
      </c>
      <c r="C402" s="48">
        <v>43263</v>
      </c>
      <c r="D402" s="48" t="s">
        <v>701</v>
      </c>
      <c r="E402" s="49" t="s">
        <v>755</v>
      </c>
      <c r="F402" s="49" t="s">
        <v>921</v>
      </c>
      <c r="G402" s="49" t="s">
        <v>922</v>
      </c>
      <c r="H402" s="49" t="s">
        <v>923</v>
      </c>
      <c r="I402" s="50">
        <f>105.39+475.74+470.75+351.58+525.45</f>
        <v>1928.91</v>
      </c>
      <c r="J402" s="51"/>
    </row>
    <row r="403" spans="2:10" ht="24">
      <c r="B403" s="19">
        <v>338</v>
      </c>
      <c r="C403" s="48">
        <v>43263</v>
      </c>
      <c r="D403" s="48" t="s">
        <v>701</v>
      </c>
      <c r="E403" s="49" t="s">
        <v>774</v>
      </c>
      <c r="F403" s="49" t="s">
        <v>133</v>
      </c>
      <c r="G403" s="49" t="s">
        <v>529</v>
      </c>
      <c r="H403" s="49" t="s">
        <v>681</v>
      </c>
      <c r="I403" s="50">
        <v>835.56</v>
      </c>
      <c r="J403" s="51"/>
    </row>
    <row r="404" spans="2:10" ht="24">
      <c r="B404" s="19">
        <v>339</v>
      </c>
      <c r="C404" s="48">
        <v>43263</v>
      </c>
      <c r="D404" s="48" t="s">
        <v>701</v>
      </c>
      <c r="E404" s="49" t="s">
        <v>774</v>
      </c>
      <c r="F404" s="49" t="s">
        <v>869</v>
      </c>
      <c r="G404" s="49" t="s">
        <v>518</v>
      </c>
      <c r="H404" s="49" t="s">
        <v>681</v>
      </c>
      <c r="I404" s="50">
        <v>12.6</v>
      </c>
      <c r="J404" s="51"/>
    </row>
    <row r="405" spans="2:10" ht="48">
      <c r="B405" s="19">
        <v>340</v>
      </c>
      <c r="C405" s="48">
        <v>43264</v>
      </c>
      <c r="D405" s="48" t="s">
        <v>701</v>
      </c>
      <c r="E405" s="49" t="s">
        <v>1044</v>
      </c>
      <c r="F405" s="49" t="s">
        <v>1265</v>
      </c>
      <c r="G405" s="49" t="s">
        <v>508</v>
      </c>
      <c r="H405" s="49" t="s">
        <v>1266</v>
      </c>
      <c r="I405" s="50">
        <v>15163</v>
      </c>
      <c r="J405" s="51"/>
    </row>
    <row r="406" spans="2:10" ht="24">
      <c r="B406" s="19">
        <v>341</v>
      </c>
      <c r="C406" s="48">
        <v>43264</v>
      </c>
      <c r="D406" s="48" t="s">
        <v>701</v>
      </c>
      <c r="E406" s="49" t="s">
        <v>774</v>
      </c>
      <c r="F406" s="49" t="s">
        <v>1267</v>
      </c>
      <c r="G406" s="49" t="s">
        <v>530</v>
      </c>
      <c r="H406" s="49" t="s">
        <v>681</v>
      </c>
      <c r="I406" s="50">
        <v>218.16</v>
      </c>
      <c r="J406" s="51"/>
    </row>
    <row r="407" spans="2:10" ht="24">
      <c r="B407" s="19">
        <v>342</v>
      </c>
      <c r="C407" s="48">
        <v>43264</v>
      </c>
      <c r="D407" s="48" t="s">
        <v>701</v>
      </c>
      <c r="E407" s="49" t="s">
        <v>774</v>
      </c>
      <c r="F407" s="49" t="s">
        <v>977</v>
      </c>
      <c r="G407" s="49" t="s">
        <v>527</v>
      </c>
      <c r="H407" s="49" t="s">
        <v>1268</v>
      </c>
      <c r="I407" s="50">
        <v>407.1</v>
      </c>
      <c r="J407" s="51"/>
    </row>
    <row r="408" spans="2:10" ht="36">
      <c r="B408" s="19">
        <v>343</v>
      </c>
      <c r="C408" s="48">
        <v>43264</v>
      </c>
      <c r="D408" s="48" t="s">
        <v>701</v>
      </c>
      <c r="E408" s="49" t="s">
        <v>774</v>
      </c>
      <c r="F408" s="49" t="s">
        <v>131</v>
      </c>
      <c r="G408" s="49" t="s">
        <v>524</v>
      </c>
      <c r="H408" s="49" t="str">
        <f>+H407</f>
        <v>ÚTILES DE OFICINA</v>
      </c>
      <c r="I408" s="50">
        <v>2129.19</v>
      </c>
      <c r="J408" s="51"/>
    </row>
    <row r="409" spans="2:10" ht="36">
      <c r="B409" s="19">
        <v>344</v>
      </c>
      <c r="C409" s="52">
        <v>43264</v>
      </c>
      <c r="D409" s="48" t="s">
        <v>701</v>
      </c>
      <c r="E409" s="35" t="str">
        <f>+E406</f>
        <v>ÁREA DE ALMACENES</v>
      </c>
      <c r="F409" s="35" t="s">
        <v>1055</v>
      </c>
      <c r="G409" s="53" t="s">
        <v>1269</v>
      </c>
      <c r="H409" s="53" t="s">
        <v>1270</v>
      </c>
      <c r="I409" s="54">
        <v>38688.09</v>
      </c>
      <c r="J409" s="35"/>
    </row>
    <row r="410" spans="2:10" ht="36">
      <c r="B410" s="19">
        <v>345</v>
      </c>
      <c r="C410" s="45">
        <v>43266</v>
      </c>
      <c r="D410" s="45" t="s">
        <v>701</v>
      </c>
      <c r="E410" s="35" t="s">
        <v>867</v>
      </c>
      <c r="F410" s="44" t="s">
        <v>1083</v>
      </c>
      <c r="G410" s="46">
        <v>186282</v>
      </c>
      <c r="H410" s="44" t="s">
        <v>1271</v>
      </c>
      <c r="I410" s="54">
        <f>71728.28+30429.5+212647.18+44195.76+42926.92+26898.11+62762.25+35864.14+44830.18+35864.14+17932.07+44830.18+35864.14+17932.07+4165.81+75259.68</f>
        <v>804130.4099999999</v>
      </c>
      <c r="J410" s="16"/>
    </row>
    <row r="411" spans="2:10" ht="36">
      <c r="B411" s="19">
        <v>346</v>
      </c>
      <c r="C411" s="45">
        <v>43269</v>
      </c>
      <c r="D411" s="45" t="s">
        <v>701</v>
      </c>
      <c r="E411" s="44" t="s">
        <v>755</v>
      </c>
      <c r="F411" s="44" t="s">
        <v>896</v>
      </c>
      <c r="G411" s="46">
        <v>202089</v>
      </c>
      <c r="H411" s="44" t="s">
        <v>1272</v>
      </c>
      <c r="I411" s="54">
        <v>82680</v>
      </c>
      <c r="J411" s="16"/>
    </row>
    <row r="412" spans="2:10" ht="96">
      <c r="B412" s="19">
        <v>347</v>
      </c>
      <c r="C412" s="45">
        <v>43269</v>
      </c>
      <c r="D412" s="45" t="s">
        <v>701</v>
      </c>
      <c r="E412" s="35" t="s">
        <v>926</v>
      </c>
      <c r="F412" s="44" t="s">
        <v>16</v>
      </c>
      <c r="G412" s="46">
        <v>204941</v>
      </c>
      <c r="H412" s="44" t="s">
        <v>927</v>
      </c>
      <c r="I412" s="54">
        <v>9733.68</v>
      </c>
      <c r="J412" s="16"/>
    </row>
    <row r="413" spans="2:10" ht="36">
      <c r="B413" s="19">
        <v>348</v>
      </c>
      <c r="C413" s="45">
        <v>43269</v>
      </c>
      <c r="D413" s="45" t="s">
        <v>701</v>
      </c>
      <c r="E413" s="44" t="s">
        <v>755</v>
      </c>
      <c r="F413" s="44" t="s">
        <v>1029</v>
      </c>
      <c r="G413" s="46">
        <v>197499</v>
      </c>
      <c r="H413" s="53" t="s">
        <v>1030</v>
      </c>
      <c r="I413" s="54">
        <v>20104.17</v>
      </c>
      <c r="J413" s="16"/>
    </row>
    <row r="414" spans="2:10" ht="24">
      <c r="B414" s="19">
        <v>349</v>
      </c>
      <c r="C414" s="45">
        <v>43269</v>
      </c>
      <c r="D414" s="45" t="s">
        <v>701</v>
      </c>
      <c r="E414" s="35" t="s">
        <v>890</v>
      </c>
      <c r="F414" s="44" t="s">
        <v>959</v>
      </c>
      <c r="G414" s="46">
        <v>202425</v>
      </c>
      <c r="H414" s="44" t="s">
        <v>1273</v>
      </c>
      <c r="I414" s="54">
        <v>8333.33</v>
      </c>
      <c r="J414" s="16"/>
    </row>
    <row r="415" spans="2:10" ht="36">
      <c r="B415" s="19">
        <v>350</v>
      </c>
      <c r="C415" s="48">
        <v>43269</v>
      </c>
      <c r="D415" s="48" t="s">
        <v>701</v>
      </c>
      <c r="E415" s="49" t="s">
        <v>867</v>
      </c>
      <c r="F415" s="49" t="s">
        <v>1274</v>
      </c>
      <c r="G415" s="49" t="s">
        <v>553</v>
      </c>
      <c r="H415" s="49" t="s">
        <v>1275</v>
      </c>
      <c r="I415" s="50">
        <v>200000</v>
      </c>
      <c r="J415" s="51"/>
    </row>
    <row r="416" spans="2:10" ht="84">
      <c r="B416" s="19">
        <v>351</v>
      </c>
      <c r="C416" s="45">
        <v>43270</v>
      </c>
      <c r="D416" s="45" t="s">
        <v>701</v>
      </c>
      <c r="E416" s="35" t="s">
        <v>968</v>
      </c>
      <c r="F416" s="44" t="s">
        <v>969</v>
      </c>
      <c r="G416" s="46">
        <v>199566</v>
      </c>
      <c r="H416" s="44" t="s">
        <v>970</v>
      </c>
      <c r="I416" s="54">
        <v>6875</v>
      </c>
      <c r="J416" s="16"/>
    </row>
    <row r="417" spans="2:10" ht="36">
      <c r="B417" s="19">
        <v>352</v>
      </c>
      <c r="C417" s="45">
        <v>43270</v>
      </c>
      <c r="D417" s="45" t="s">
        <v>701</v>
      </c>
      <c r="E417" s="44" t="s">
        <v>1013</v>
      </c>
      <c r="F417" s="71" t="s">
        <v>1014</v>
      </c>
      <c r="G417" s="46">
        <v>201781</v>
      </c>
      <c r="H417" s="44" t="s">
        <v>1015</v>
      </c>
      <c r="I417" s="54">
        <v>73946.84</v>
      </c>
      <c r="J417" s="16"/>
    </row>
    <row r="418" spans="2:10" ht="36">
      <c r="B418" s="19">
        <v>353</v>
      </c>
      <c r="C418" s="45">
        <v>43270</v>
      </c>
      <c r="D418" s="45" t="s">
        <v>701</v>
      </c>
      <c r="E418" s="44" t="s">
        <v>1013</v>
      </c>
      <c r="F418" s="44" t="s">
        <v>1014</v>
      </c>
      <c r="G418" s="46">
        <v>200826</v>
      </c>
      <c r="H418" s="44" t="s">
        <v>1160</v>
      </c>
      <c r="I418" s="54">
        <v>2940</v>
      </c>
      <c r="J418" s="16"/>
    </row>
    <row r="419" spans="2:10" ht="48">
      <c r="B419" s="19">
        <v>354</v>
      </c>
      <c r="C419" s="45">
        <v>43270</v>
      </c>
      <c r="D419" s="45" t="s">
        <v>701</v>
      </c>
      <c r="E419" s="44" t="s">
        <v>755</v>
      </c>
      <c r="F419" s="53" t="s">
        <v>1068</v>
      </c>
      <c r="G419" s="46">
        <v>194003</v>
      </c>
      <c r="H419" s="44" t="s">
        <v>1069</v>
      </c>
      <c r="I419" s="54">
        <v>82416.67</v>
      </c>
      <c r="J419" s="16"/>
    </row>
    <row r="420" spans="2:10" ht="24">
      <c r="B420" s="19">
        <v>355</v>
      </c>
      <c r="C420" s="45">
        <v>43271</v>
      </c>
      <c r="D420" s="45" t="s">
        <v>701</v>
      </c>
      <c r="E420" s="35" t="s">
        <v>774</v>
      </c>
      <c r="F420" s="44" t="s">
        <v>1081</v>
      </c>
      <c r="G420" s="46">
        <v>193158</v>
      </c>
      <c r="H420" s="44" t="s">
        <v>1175</v>
      </c>
      <c r="I420" s="54">
        <v>1149.98</v>
      </c>
      <c r="J420" s="16"/>
    </row>
    <row r="421" spans="2:10" ht="24">
      <c r="B421" s="19">
        <v>356</v>
      </c>
      <c r="C421" s="45">
        <v>43271</v>
      </c>
      <c r="D421" s="45" t="s">
        <v>701</v>
      </c>
      <c r="E421" s="44" t="s">
        <v>877</v>
      </c>
      <c r="F421" s="44" t="s">
        <v>1276</v>
      </c>
      <c r="G421" s="46">
        <v>194342</v>
      </c>
      <c r="H421" s="44" t="s">
        <v>1277</v>
      </c>
      <c r="I421" s="75">
        <v>809.03</v>
      </c>
      <c r="J421" s="16"/>
    </row>
    <row r="422" spans="2:10" ht="24">
      <c r="B422" s="19">
        <v>357</v>
      </c>
      <c r="C422" s="45">
        <v>43271</v>
      </c>
      <c r="D422" s="45" t="s">
        <v>701</v>
      </c>
      <c r="E422" s="44" t="s">
        <v>877</v>
      </c>
      <c r="F422" s="44" t="s">
        <v>1276</v>
      </c>
      <c r="G422" s="46">
        <v>194341</v>
      </c>
      <c r="H422" s="44" t="s">
        <v>1278</v>
      </c>
      <c r="I422" s="75">
        <v>12654.96</v>
      </c>
      <c r="J422" s="16"/>
    </row>
    <row r="423" spans="2:10" ht="24">
      <c r="B423" s="19">
        <v>358</v>
      </c>
      <c r="C423" s="45">
        <v>43271</v>
      </c>
      <c r="D423" s="45" t="s">
        <v>701</v>
      </c>
      <c r="E423" s="44" t="s">
        <v>877</v>
      </c>
      <c r="F423" s="44" t="s">
        <v>1276</v>
      </c>
      <c r="G423" s="46">
        <v>194334</v>
      </c>
      <c r="H423" s="44" t="s">
        <v>1279</v>
      </c>
      <c r="I423" s="75">
        <v>110947.37</v>
      </c>
      <c r="J423" s="16"/>
    </row>
    <row r="424" spans="2:10" ht="48">
      <c r="B424" s="19">
        <v>359</v>
      </c>
      <c r="C424" s="52">
        <v>43271</v>
      </c>
      <c r="D424" s="48" t="s">
        <v>701</v>
      </c>
      <c r="E424" s="35" t="str">
        <f>+E423</f>
        <v>ÁREA DE CONTROL PATRIMONIAL</v>
      </c>
      <c r="F424" s="44" t="s">
        <v>907</v>
      </c>
      <c r="G424" s="53" t="s">
        <v>908</v>
      </c>
      <c r="H424" s="44" t="s">
        <v>1280</v>
      </c>
      <c r="I424" s="54">
        <v>815602.03</v>
      </c>
      <c r="J424" s="44"/>
    </row>
    <row r="425" spans="2:10" ht="36">
      <c r="B425" s="19">
        <v>360</v>
      </c>
      <c r="C425" s="45">
        <v>43272</v>
      </c>
      <c r="D425" s="45" t="s">
        <v>701</v>
      </c>
      <c r="E425" s="35" t="s">
        <v>872</v>
      </c>
      <c r="F425" s="53" t="s">
        <v>1061</v>
      </c>
      <c r="G425" s="46">
        <v>198801</v>
      </c>
      <c r="H425" s="53" t="s">
        <v>1062</v>
      </c>
      <c r="I425" s="54">
        <v>27102.85</v>
      </c>
      <c r="J425" s="16"/>
    </row>
    <row r="426" spans="2:10" ht="36">
      <c r="B426" s="19">
        <v>361</v>
      </c>
      <c r="C426" s="45">
        <v>43272</v>
      </c>
      <c r="D426" s="45" t="s">
        <v>701</v>
      </c>
      <c r="E426" s="44" t="s">
        <v>877</v>
      </c>
      <c r="F426" s="44" t="s">
        <v>1147</v>
      </c>
      <c r="G426" s="46">
        <v>194345</v>
      </c>
      <c r="H426" s="44" t="s">
        <v>1151</v>
      </c>
      <c r="I426" s="72">
        <v>6490</v>
      </c>
      <c r="J426" s="16"/>
    </row>
    <row r="427" spans="2:10" ht="36">
      <c r="B427" s="19">
        <v>362</v>
      </c>
      <c r="C427" s="45">
        <v>43272</v>
      </c>
      <c r="D427" s="45" t="s">
        <v>701</v>
      </c>
      <c r="E427" s="44" t="s">
        <v>877</v>
      </c>
      <c r="F427" s="44" t="s">
        <v>1147</v>
      </c>
      <c r="G427" s="46">
        <v>194343</v>
      </c>
      <c r="H427" s="44" t="s">
        <v>1149</v>
      </c>
      <c r="I427" s="76">
        <v>209790.14</v>
      </c>
      <c r="J427" s="16"/>
    </row>
    <row r="428" spans="2:10" ht="36">
      <c r="B428" s="19">
        <v>363</v>
      </c>
      <c r="C428" s="45">
        <v>43272</v>
      </c>
      <c r="D428" s="45" t="s">
        <v>701</v>
      </c>
      <c r="E428" s="44" t="s">
        <v>1146</v>
      </c>
      <c r="F428" s="35" t="s">
        <v>1147</v>
      </c>
      <c r="G428" s="46">
        <v>194344</v>
      </c>
      <c r="H428" s="44" t="s">
        <v>1148</v>
      </c>
      <c r="I428" s="76">
        <v>7817.5</v>
      </c>
      <c r="J428" s="16"/>
    </row>
    <row r="429" spans="2:10" ht="36">
      <c r="B429" s="19">
        <v>364</v>
      </c>
      <c r="C429" s="45">
        <v>43273</v>
      </c>
      <c r="D429" s="45" t="s">
        <v>701</v>
      </c>
      <c r="E429" s="35" t="s">
        <v>954</v>
      </c>
      <c r="F429" s="44" t="s">
        <v>291</v>
      </c>
      <c r="G429" s="46">
        <v>205587</v>
      </c>
      <c r="H429" s="44" t="s">
        <v>1281</v>
      </c>
      <c r="I429" s="73">
        <v>13250</v>
      </c>
      <c r="J429" s="16"/>
    </row>
    <row r="430" spans="2:10" ht="36">
      <c r="B430" s="19">
        <v>365</v>
      </c>
      <c r="C430" s="45">
        <v>43273</v>
      </c>
      <c r="D430" s="45" t="s">
        <v>701</v>
      </c>
      <c r="E430" s="35" t="s">
        <v>990</v>
      </c>
      <c r="F430" s="44" t="s">
        <v>991</v>
      </c>
      <c r="G430" s="46">
        <v>195425</v>
      </c>
      <c r="H430" s="44" t="s">
        <v>1282</v>
      </c>
      <c r="I430" s="77">
        <v>6175</v>
      </c>
      <c r="J430" s="16"/>
    </row>
    <row r="431" spans="2:10" ht="36">
      <c r="B431" s="19">
        <v>366</v>
      </c>
      <c r="C431" s="45">
        <v>43276</v>
      </c>
      <c r="D431" s="45" t="s">
        <v>701</v>
      </c>
      <c r="E431" s="35" t="s">
        <v>939</v>
      </c>
      <c r="F431" s="44" t="s">
        <v>1005</v>
      </c>
      <c r="G431" s="46">
        <v>202094</v>
      </c>
      <c r="H431" s="44" t="s">
        <v>1006</v>
      </c>
      <c r="I431" s="78">
        <v>7699.82</v>
      </c>
      <c r="J431" s="16"/>
    </row>
    <row r="432" spans="2:10" ht="36">
      <c r="B432" s="19">
        <v>367</v>
      </c>
      <c r="C432" s="45">
        <v>43277</v>
      </c>
      <c r="D432" s="45" t="s">
        <v>701</v>
      </c>
      <c r="E432" s="35" t="s">
        <v>954</v>
      </c>
      <c r="F432" s="44" t="s">
        <v>987</v>
      </c>
      <c r="G432" s="46">
        <v>194086</v>
      </c>
      <c r="H432" s="44" t="s">
        <v>1283</v>
      </c>
      <c r="I432" s="73">
        <v>8750</v>
      </c>
      <c r="J432" s="16"/>
    </row>
    <row r="433" spans="2:10" ht="24">
      <c r="B433" s="19">
        <v>368</v>
      </c>
      <c r="C433" s="45">
        <v>43277</v>
      </c>
      <c r="D433" s="45" t="s">
        <v>701</v>
      </c>
      <c r="E433" s="44" t="s">
        <v>877</v>
      </c>
      <c r="F433" s="44" t="s">
        <v>1276</v>
      </c>
      <c r="G433" s="46">
        <v>194334</v>
      </c>
      <c r="H433" s="44" t="s">
        <v>1279</v>
      </c>
      <c r="I433" s="79">
        <v>110947.36</v>
      </c>
      <c r="J433" s="16"/>
    </row>
    <row r="434" spans="2:10" ht="24">
      <c r="B434" s="19">
        <v>369</v>
      </c>
      <c r="C434" s="45">
        <v>43277</v>
      </c>
      <c r="D434" s="45" t="s">
        <v>701</v>
      </c>
      <c r="E434" s="44" t="s">
        <v>877</v>
      </c>
      <c r="F434" s="44" t="s">
        <v>1276</v>
      </c>
      <c r="G434" s="46">
        <v>194342</v>
      </c>
      <c r="H434" s="44" t="s">
        <v>1277</v>
      </c>
      <c r="I434" s="79">
        <v>809.02</v>
      </c>
      <c r="J434" s="16"/>
    </row>
    <row r="435" spans="2:10" ht="24">
      <c r="B435" s="19">
        <v>370</v>
      </c>
      <c r="C435" s="45">
        <v>43277</v>
      </c>
      <c r="D435" s="45" t="s">
        <v>701</v>
      </c>
      <c r="E435" s="44" t="s">
        <v>877</v>
      </c>
      <c r="F435" s="44" t="s">
        <v>1276</v>
      </c>
      <c r="G435" s="46">
        <v>194341</v>
      </c>
      <c r="H435" s="44" t="s">
        <v>1278</v>
      </c>
      <c r="I435" s="79">
        <v>12654.97</v>
      </c>
      <c r="J435" s="16"/>
    </row>
    <row r="436" spans="2:10" ht="36">
      <c r="B436" s="19">
        <v>371</v>
      </c>
      <c r="C436" s="45">
        <v>43278</v>
      </c>
      <c r="D436" s="45" t="s">
        <v>701</v>
      </c>
      <c r="E436" s="35" t="s">
        <v>864</v>
      </c>
      <c r="F436" s="44" t="s">
        <v>865</v>
      </c>
      <c r="G436" s="46">
        <v>189674</v>
      </c>
      <c r="H436" s="35" t="s">
        <v>1284</v>
      </c>
      <c r="I436" s="73">
        <v>150098.08</v>
      </c>
      <c r="J436" s="16"/>
    </row>
    <row r="437" spans="2:10" ht="48">
      <c r="B437" s="19">
        <v>372</v>
      </c>
      <c r="C437" s="45">
        <v>43278</v>
      </c>
      <c r="D437" s="45" t="s">
        <v>701</v>
      </c>
      <c r="E437" s="35" t="s">
        <v>872</v>
      </c>
      <c r="F437" s="44" t="s">
        <v>305</v>
      </c>
      <c r="G437" s="46">
        <v>206241</v>
      </c>
      <c r="H437" s="44" t="s">
        <v>1285</v>
      </c>
      <c r="I437" s="73">
        <v>7024.8</v>
      </c>
      <c r="J437" s="16"/>
    </row>
    <row r="438" spans="2:10" ht="42.75" customHeight="1">
      <c r="B438" s="19">
        <v>373</v>
      </c>
      <c r="C438" s="48">
        <v>43279</v>
      </c>
      <c r="D438" s="48" t="s">
        <v>701</v>
      </c>
      <c r="E438" s="49" t="s">
        <v>892</v>
      </c>
      <c r="F438" s="49" t="s">
        <v>1286</v>
      </c>
      <c r="G438" s="49" t="s">
        <v>42</v>
      </c>
      <c r="H438" s="49" t="s">
        <v>1287</v>
      </c>
      <c r="I438" s="80">
        <v>160000</v>
      </c>
      <c r="J438" s="51"/>
    </row>
  </sheetData>
  <sheetProtection/>
  <mergeCells count="12">
    <mergeCell ref="H6:H7"/>
    <mergeCell ref="I6:I7"/>
    <mergeCell ref="B65:J65"/>
    <mergeCell ref="J6:J7"/>
    <mergeCell ref="B2:J2"/>
    <mergeCell ref="D4:H4"/>
    <mergeCell ref="B6:B7"/>
    <mergeCell ref="C6:C7"/>
    <mergeCell ref="D6:D7"/>
    <mergeCell ref="E6:E7"/>
    <mergeCell ref="F6:F7"/>
    <mergeCell ref="G6:G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tvalera</dc:creator>
  <cp:keywords/>
  <dc:description/>
  <cp:lastModifiedBy>Gamarra Huatuco, Carlos</cp:lastModifiedBy>
  <cp:lastPrinted>2018-04-18T15:53:10Z</cp:lastPrinted>
  <dcterms:created xsi:type="dcterms:W3CDTF">2013-03-02T00:49:18Z</dcterms:created>
  <dcterms:modified xsi:type="dcterms:W3CDTF">2020-04-30T21:27:22Z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